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\Desktop\Work\Sam FTG\Purlin Brackets\Master Calculator &amp; Spreadsheets\"/>
    </mc:Choice>
  </mc:AlternateContent>
  <xr:revisionPtr revIDLastSave="0" documentId="13_ncr:1_{AF23C99E-ECAF-405C-84F0-91D849A4DBF6}" xr6:coauthVersionLast="47" xr6:coauthVersionMax="47" xr10:uidLastSave="{00000000-0000-0000-0000-000000000000}"/>
  <workbookProtection workbookAlgorithmName="SHA-512" workbookHashValue="yZTVDtecXEV1NuIhLmj9HuWlRpPOuY89coe48Toj9gs7TFYS6srbT1r5Cms7F1QExT8YxJj9DZlefratLdtxHA==" workbookSaltValue="gT//ZiD6Wfu3uEAdH0Wx0Q==" workbookSpinCount="100000" lockStructure="1"/>
  <bookViews>
    <workbookView xWindow="-110" yWindow="-110" windowWidth="25820" windowHeight="14020" xr2:uid="{719A44BE-4DEE-4769-9718-58741BA2D3ED}"/>
  </bookViews>
  <sheets>
    <sheet name="Order Form" sheetId="3" r:id="rId1"/>
    <sheet name="Hidden Order Form" sheetId="1" state="hidden" r:id="rId2"/>
    <sheet name="Sheet2" sheetId="2" state="hidden" r:id="rId3"/>
  </sheets>
  <definedNames>
    <definedName name="_xlnm.Print_Area" localSheetId="1">'Hidden Order Form'!$A$1:$L$90</definedName>
    <definedName name="_xlnm.Print_Area" localSheetId="0">'Order Form'!$A$1:$L$90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C30" i="1"/>
  <c r="Q30" i="1" s="1"/>
  <c r="C49" i="1"/>
  <c r="Q50" i="1" s="1"/>
  <c r="Q45" i="1" s="1"/>
  <c r="K88" i="1"/>
  <c r="Y88" i="1" s="1"/>
  <c r="Y83" i="1" s="1"/>
  <c r="J88" i="1"/>
  <c r="X88" i="1" s="1"/>
  <c r="X83" i="1" s="1"/>
  <c r="I88" i="1"/>
  <c r="W88" i="1" s="1"/>
  <c r="W83" i="1" s="1"/>
  <c r="H88" i="1"/>
  <c r="V88" i="1" s="1"/>
  <c r="V83" i="1" s="1"/>
  <c r="E88" i="1"/>
  <c r="S88" i="1" s="1"/>
  <c r="S83" i="1" s="1"/>
  <c r="C88" i="1"/>
  <c r="Q88" i="1" s="1"/>
  <c r="Q83" i="1" s="1"/>
  <c r="I73" i="3"/>
  <c r="G88" i="1"/>
  <c r="U88" i="1" s="1"/>
  <c r="U83" i="1" s="1"/>
  <c r="F88" i="1"/>
  <c r="T88" i="1" s="1"/>
  <c r="T83" i="1" s="1"/>
  <c r="D88" i="1"/>
  <c r="R88" i="1" s="1"/>
  <c r="R83" i="1" s="1"/>
  <c r="B88" i="1"/>
  <c r="P88" i="1" s="1"/>
  <c r="P83" i="1" s="1"/>
  <c r="B87" i="1"/>
  <c r="B89" i="1" s="1"/>
  <c r="K69" i="1"/>
  <c r="J69" i="1"/>
  <c r="I69" i="1"/>
  <c r="H69" i="1"/>
  <c r="G69" i="1"/>
  <c r="F69" i="1"/>
  <c r="E69" i="1"/>
  <c r="D69" i="1"/>
  <c r="C69" i="1"/>
  <c r="B69" i="1"/>
  <c r="B68" i="1"/>
  <c r="B70" i="1" s="1"/>
  <c r="K50" i="1"/>
  <c r="J50" i="1"/>
  <c r="I50" i="1"/>
  <c r="H50" i="1"/>
  <c r="G50" i="1"/>
  <c r="F50" i="1"/>
  <c r="E50" i="1"/>
  <c r="D50" i="1"/>
  <c r="C50" i="1"/>
  <c r="B50" i="1"/>
  <c r="B49" i="1"/>
  <c r="B51" i="1" s="1"/>
  <c r="K31" i="1"/>
  <c r="J31" i="1"/>
  <c r="I31" i="1"/>
  <c r="H31" i="1"/>
  <c r="G31" i="1"/>
  <c r="F31" i="1"/>
  <c r="E31" i="1"/>
  <c r="D31" i="1"/>
  <c r="C31" i="1"/>
  <c r="B31" i="1"/>
  <c r="B30" i="1"/>
  <c r="B32" i="1" s="1"/>
  <c r="E73" i="1"/>
  <c r="I73" i="1" s="1"/>
  <c r="E54" i="1"/>
  <c r="I54" i="1" s="1"/>
  <c r="E35" i="1"/>
  <c r="I35" i="1" s="1"/>
  <c r="E16" i="1"/>
  <c r="I16" i="1" s="1"/>
  <c r="G73" i="1"/>
  <c r="Z87" i="1" s="1"/>
  <c r="G54" i="1"/>
  <c r="K56" i="1" s="1"/>
  <c r="G35" i="1"/>
  <c r="Z49" i="1" s="1"/>
  <c r="G16" i="1"/>
  <c r="K18" i="1" s="1"/>
  <c r="B89" i="3"/>
  <c r="K75" i="3"/>
  <c r="K73" i="3"/>
  <c r="B70" i="3"/>
  <c r="K56" i="3"/>
  <c r="K54" i="3"/>
  <c r="I54" i="3"/>
  <c r="B51" i="3"/>
  <c r="K37" i="3"/>
  <c r="K35" i="3"/>
  <c r="I35" i="3"/>
  <c r="B32" i="3"/>
  <c r="K18" i="3"/>
  <c r="K16" i="3"/>
  <c r="I16" i="3"/>
  <c r="O84" i="1"/>
  <c r="O83" i="1"/>
  <c r="O82" i="1"/>
  <c r="O65" i="1"/>
  <c r="O64" i="1"/>
  <c r="O63" i="1"/>
  <c r="O46" i="1"/>
  <c r="O45" i="1"/>
  <c r="O44" i="1"/>
  <c r="O26" i="1"/>
  <c r="O25" i="1"/>
  <c r="O27" i="1"/>
  <c r="Y4" i="2"/>
  <c r="Y3" i="2"/>
  <c r="Y2" i="2"/>
  <c r="Q31" i="1" l="1"/>
  <c r="Q26" i="1" s="1"/>
  <c r="R31" i="1"/>
  <c r="R26" i="1" s="1"/>
  <c r="P31" i="1"/>
  <c r="P26" i="1" s="1"/>
  <c r="P50" i="1"/>
  <c r="P45" i="1" s="1"/>
  <c r="P69" i="1"/>
  <c r="P64" i="1" s="1"/>
  <c r="P68" i="1"/>
  <c r="P63" i="1" s="1"/>
  <c r="Z88" i="1"/>
  <c r="C87" i="1"/>
  <c r="Q87" i="1" s="1"/>
  <c r="Q82" i="1" s="1"/>
  <c r="P87" i="1"/>
  <c r="P84" i="1" s="1"/>
  <c r="C68" i="1"/>
  <c r="Q68" i="1" s="1"/>
  <c r="Q65" i="1" s="1"/>
  <c r="Z69" i="1"/>
  <c r="Z68" i="1"/>
  <c r="K73" i="1"/>
  <c r="K75" i="1"/>
  <c r="K54" i="1"/>
  <c r="P49" i="1"/>
  <c r="P44" i="1" s="1"/>
  <c r="Z31" i="1"/>
  <c r="K16" i="1"/>
  <c r="Z50" i="1"/>
  <c r="K35" i="1"/>
  <c r="K37" i="1"/>
  <c r="P30" i="1"/>
  <c r="Z30" i="1"/>
  <c r="Q27" i="1" s="1"/>
  <c r="D30" i="1"/>
  <c r="R30" i="1" s="1"/>
  <c r="Q49" i="1"/>
  <c r="Q44" i="1" s="1"/>
  <c r="Q69" i="1" l="1"/>
  <c r="Q64" i="1" s="1"/>
  <c r="P65" i="1"/>
  <c r="P82" i="1"/>
  <c r="D49" i="1"/>
  <c r="D87" i="1"/>
  <c r="R87" i="1" s="1"/>
  <c r="R82" i="1" s="1"/>
  <c r="D68" i="1"/>
  <c r="Q63" i="1"/>
  <c r="P46" i="1"/>
  <c r="R27" i="1"/>
  <c r="P25" i="1"/>
  <c r="Q84" i="1"/>
  <c r="R25" i="1"/>
  <c r="Q25" i="1"/>
  <c r="P27" i="1"/>
  <c r="Q46" i="1"/>
  <c r="R49" i="1" l="1"/>
  <c r="R46" i="1" s="1"/>
  <c r="R50" i="1"/>
  <c r="R45" i="1" s="1"/>
  <c r="R68" i="1"/>
  <c r="R65" i="1" s="1"/>
  <c r="R69" i="1"/>
  <c r="R64" i="1" s="1"/>
  <c r="E49" i="1"/>
  <c r="E87" i="1"/>
  <c r="S87" i="1" s="1"/>
  <c r="S82" i="1" s="1"/>
  <c r="R84" i="1"/>
  <c r="E68" i="1"/>
  <c r="S69" i="1" s="1"/>
  <c r="S64" i="1" s="1"/>
  <c r="F49" i="1"/>
  <c r="T50" i="1" s="1"/>
  <c r="T45" i="1" s="1"/>
  <c r="E30" i="1"/>
  <c r="F30" i="1"/>
  <c r="R44" i="1" l="1"/>
  <c r="S30" i="1"/>
  <c r="S25" i="1" s="1"/>
  <c r="S31" i="1"/>
  <c r="S26" i="1" s="1"/>
  <c r="T30" i="1"/>
  <c r="T27" i="1" s="1"/>
  <c r="T31" i="1"/>
  <c r="T26" i="1" s="1"/>
  <c r="S49" i="1"/>
  <c r="S46" i="1" s="1"/>
  <c r="S50" i="1"/>
  <c r="S45" i="1" s="1"/>
  <c r="R63" i="1"/>
  <c r="F87" i="1"/>
  <c r="T87" i="1" s="1"/>
  <c r="T82" i="1" s="1"/>
  <c r="S84" i="1"/>
  <c r="F68" i="1"/>
  <c r="T69" i="1" s="1"/>
  <c r="T64" i="1" s="1"/>
  <c r="S68" i="1"/>
  <c r="G49" i="1"/>
  <c r="U50" i="1" s="1"/>
  <c r="U45" i="1" s="1"/>
  <c r="T25" i="1"/>
  <c r="G30" i="1"/>
  <c r="T49" i="1"/>
  <c r="U30" i="1" l="1"/>
  <c r="U25" i="1" s="1"/>
  <c r="U31" i="1"/>
  <c r="U26" i="1" s="1"/>
  <c r="S27" i="1"/>
  <c r="S44" i="1"/>
  <c r="G87" i="1"/>
  <c r="U87" i="1" s="1"/>
  <c r="U84" i="1" s="1"/>
  <c r="T84" i="1"/>
  <c r="G68" i="1"/>
  <c r="S63" i="1"/>
  <c r="S65" i="1"/>
  <c r="T68" i="1"/>
  <c r="H49" i="1"/>
  <c r="V50" i="1" s="1"/>
  <c r="V45" i="1" s="1"/>
  <c r="H30" i="1"/>
  <c r="U49" i="1"/>
  <c r="T46" i="1"/>
  <c r="T44" i="1"/>
  <c r="V30" i="1" l="1"/>
  <c r="V27" i="1" s="1"/>
  <c r="V31" i="1"/>
  <c r="V26" i="1" s="1"/>
  <c r="U27" i="1"/>
  <c r="U68" i="1"/>
  <c r="U63" i="1" s="1"/>
  <c r="U69" i="1"/>
  <c r="U64" i="1" s="1"/>
  <c r="U82" i="1"/>
  <c r="H87" i="1"/>
  <c r="V87" i="1" s="1"/>
  <c r="V84" i="1" s="1"/>
  <c r="H68" i="1"/>
  <c r="V69" i="1" s="1"/>
  <c r="V64" i="1" s="1"/>
  <c r="T65" i="1"/>
  <c r="T63" i="1"/>
  <c r="I49" i="1"/>
  <c r="W50" i="1" s="1"/>
  <c r="W45" i="1" s="1"/>
  <c r="I30" i="1"/>
  <c r="W31" i="1" s="1"/>
  <c r="W26" i="1" s="1"/>
  <c r="V49" i="1"/>
  <c r="U46" i="1"/>
  <c r="U44" i="1"/>
  <c r="U65" i="1" l="1"/>
  <c r="V25" i="1"/>
  <c r="V82" i="1"/>
  <c r="I87" i="1"/>
  <c r="W87" i="1" s="1"/>
  <c r="W84" i="1" s="1"/>
  <c r="V68" i="1"/>
  <c r="I68" i="1"/>
  <c r="K49" i="1"/>
  <c r="Y50" i="1" s="1"/>
  <c r="Y45" i="1" s="1"/>
  <c r="J49" i="1"/>
  <c r="X50" i="1" s="1"/>
  <c r="X45" i="1" s="1"/>
  <c r="W30" i="1"/>
  <c r="J30" i="1"/>
  <c r="X31" i="1" s="1"/>
  <c r="X26" i="1" s="1"/>
  <c r="V46" i="1"/>
  <c r="V44" i="1"/>
  <c r="W49" i="1"/>
  <c r="W68" i="1" l="1"/>
  <c r="W63" i="1" s="1"/>
  <c r="W69" i="1"/>
  <c r="W64" i="1" s="1"/>
  <c r="W82" i="1"/>
  <c r="J87" i="1"/>
  <c r="K87" i="1"/>
  <c r="Y87" i="1" s="1"/>
  <c r="J68" i="1"/>
  <c r="X69" i="1" s="1"/>
  <c r="X64" i="1" s="1"/>
  <c r="K68" i="1"/>
  <c r="V65" i="1"/>
  <c r="V63" i="1"/>
  <c r="W27" i="1"/>
  <c r="W25" i="1"/>
  <c r="X30" i="1"/>
  <c r="K51" i="3"/>
  <c r="E89" i="3"/>
  <c r="E51" i="3"/>
  <c r="X49" i="1"/>
  <c r="K51" i="1"/>
  <c r="W44" i="1"/>
  <c r="W46" i="1"/>
  <c r="Y68" i="1" l="1"/>
  <c r="Y63" i="1" s="1"/>
  <c r="Y69" i="1"/>
  <c r="Y64" i="1" s="1"/>
  <c r="W65" i="1"/>
  <c r="K89" i="1"/>
  <c r="K89" i="3"/>
  <c r="E89" i="1"/>
  <c r="X87" i="1"/>
  <c r="X68" i="1"/>
  <c r="E70" i="1"/>
  <c r="K70" i="1"/>
  <c r="X27" i="1"/>
  <c r="X25" i="1"/>
  <c r="E32" i="3"/>
  <c r="K30" i="1"/>
  <c r="Y31" i="1" s="1"/>
  <c r="Y26" i="1" s="1"/>
  <c r="K32" i="3"/>
  <c r="E70" i="3"/>
  <c r="K70" i="3"/>
  <c r="Y82" i="1"/>
  <c r="Y84" i="1"/>
  <c r="Y49" i="1"/>
  <c r="E51" i="1"/>
  <c r="X44" i="1"/>
  <c r="X46" i="1"/>
  <c r="Y65" i="1" l="1"/>
  <c r="X84" i="1"/>
  <c r="X82" i="1"/>
  <c r="X65" i="1"/>
  <c r="X63" i="1"/>
  <c r="Y30" i="1"/>
  <c r="E32" i="1"/>
  <c r="K32" i="1"/>
  <c r="Y44" i="1"/>
  <c r="Y46" i="1"/>
  <c r="Y25" i="1" l="1"/>
  <c r="Y27" i="1"/>
</calcChain>
</file>

<file path=xl/sharedStrings.xml><?xml version="1.0" encoding="utf-8"?>
<sst xmlns="http://schemas.openxmlformats.org/spreadsheetml/2006/main" count="515" uniqueCount="163">
  <si>
    <t>C Section</t>
  </si>
  <si>
    <t>Thickness 
BMT</t>
  </si>
  <si>
    <t>Section Mass
kg/m</t>
  </si>
  <si>
    <t>Z Section</t>
  </si>
  <si>
    <t>12.5 </t>
  </si>
  <si>
    <t>1.0 </t>
  </si>
  <si>
    <t>13.0 </t>
  </si>
  <si>
    <t>1.2 </t>
  </si>
  <si>
    <t>14.0 </t>
  </si>
  <si>
    <t>15.0 </t>
  </si>
  <si>
    <t>1.9 </t>
  </si>
  <si>
    <t>1.5 </t>
  </si>
  <si>
    <t>17.0 </t>
  </si>
  <si>
    <t>203 </t>
  </si>
  <si>
    <t>21.0 </t>
  </si>
  <si>
    <t>254 </t>
  </si>
  <si>
    <t>19.0 </t>
  </si>
  <si>
    <t>10.18 </t>
  </si>
  <si>
    <t>12.68 </t>
  </si>
  <si>
    <t>12.26 </t>
  </si>
  <si>
    <t>400 </t>
  </si>
  <si>
    <t>Web mm</t>
  </si>
  <si>
    <t>Flange mm</t>
  </si>
  <si>
    <t>Lip Length mm</t>
  </si>
  <si>
    <t>Broad mm</t>
  </si>
  <si>
    <t>Narrow mm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</si>
  <si>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</si>
  <si>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</si>
  <si>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</si>
  <si>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</si>
  <si>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</si>
  <si>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</si>
  <si>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</si>
  <si>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</si>
  <si>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</si>
  <si>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</si>
  <si>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Section Type</t>
  </si>
  <si>
    <t>Date</t>
  </si>
  <si>
    <t>Reference</t>
  </si>
  <si>
    <t>Customer Name</t>
  </si>
  <si>
    <t>Phone Number</t>
  </si>
  <si>
    <t>Email Address</t>
  </si>
  <si>
    <t>Delivery Address</t>
  </si>
  <si>
    <t>Delivery Phone</t>
  </si>
  <si>
    <t>Punched Section Order</t>
  </si>
  <si>
    <t>Part A</t>
  </si>
  <si>
    <t>Hole Centres (mm)</t>
  </si>
  <si>
    <t>Error Code</t>
  </si>
  <si>
    <t>Select Section</t>
  </si>
  <si>
    <t>Backupformulas</t>
  </si>
  <si>
    <t>data validation</t>
  </si>
  <si>
    <t>Overall Length (mm)</t>
  </si>
  <si>
    <t>Delivery Name</t>
  </si>
  <si>
    <t>Total (m)</t>
  </si>
  <si>
    <t>Part Name</t>
  </si>
  <si>
    <t>Total QTY</t>
  </si>
  <si>
    <r>
      <rPr>
        <sz val="10"/>
        <rFont val="Arial Narrow"/>
        <family val="2"/>
      </rPr>
      <t xml:space="preserve">EMAIL THIS ORDER TO: </t>
    </r>
    <r>
      <rPr>
        <b/>
        <u/>
        <sz val="10"/>
        <rFont val="Arial Narrow"/>
        <family val="2"/>
      </rPr>
      <t>tisam2@yahoo.com.au</t>
    </r>
  </si>
  <si>
    <t>Hole 1</t>
  </si>
  <si>
    <t>Hole 2</t>
  </si>
  <si>
    <t>Hole 3</t>
  </si>
  <si>
    <t>Hole 4</t>
  </si>
  <si>
    <t>Hole 5</t>
  </si>
  <si>
    <t>Hole 6</t>
  </si>
  <si>
    <t>Hole 7</t>
  </si>
  <si>
    <t>Hole 8</t>
  </si>
  <si>
    <t>Hole 9</t>
  </si>
  <si>
    <t>Hole 10</t>
  </si>
  <si>
    <t>Length</t>
  </si>
  <si>
    <t>Start</t>
  </si>
  <si>
    <t xml:space="preserve"> </t>
  </si>
  <si>
    <t>Hole Type</t>
  </si>
  <si>
    <t>Double</t>
  </si>
  <si>
    <t>Single</t>
  </si>
  <si>
    <t>All holes are punched to the stanrdrd size of 18mm x 22mm slots.</t>
  </si>
  <si>
    <t>Vlookup - Hole Centres</t>
  </si>
  <si>
    <t>C10010</t>
  </si>
  <si>
    <t>C10012</t>
  </si>
  <si>
    <t>C10015</t>
  </si>
  <si>
    <t>C10019</t>
  </si>
  <si>
    <t>C15010</t>
  </si>
  <si>
    <t>C15012</t>
  </si>
  <si>
    <t>C15015</t>
  </si>
  <si>
    <t>C15019</t>
  </si>
  <si>
    <t>C15024</t>
  </si>
  <si>
    <t>C20015</t>
  </si>
  <si>
    <t>C20019</t>
  </si>
  <si>
    <t>C20024</t>
  </si>
  <si>
    <t>C25019</t>
  </si>
  <si>
    <t>C25024</t>
  </si>
  <si>
    <t>C30024</t>
  </si>
  <si>
    <t>C30030</t>
  </si>
  <si>
    <t>C35024</t>
  </si>
  <si>
    <t>C35030</t>
  </si>
  <si>
    <t>C40024</t>
  </si>
  <si>
    <t>C40030</t>
  </si>
  <si>
    <t>Z15010</t>
  </si>
  <si>
    <t>Z10010</t>
  </si>
  <si>
    <t>Z10012</t>
  </si>
  <si>
    <t>Z10015</t>
  </si>
  <si>
    <t>Z10019</t>
  </si>
  <si>
    <t>Z15012</t>
  </si>
  <si>
    <t>Z15015</t>
  </si>
  <si>
    <t>Z15019</t>
  </si>
  <si>
    <t>Z15024</t>
  </si>
  <si>
    <t>Z20015</t>
  </si>
  <si>
    <t>Z20019</t>
  </si>
  <si>
    <t>Z20024</t>
  </si>
  <si>
    <t>Z25019</t>
  </si>
  <si>
    <t>Z25024</t>
  </si>
  <si>
    <t>Z30024</t>
  </si>
  <si>
    <t>Z30030</t>
  </si>
  <si>
    <t>Z35024</t>
  </si>
  <si>
    <t>Z35030</t>
  </si>
  <si>
    <t>Z40024</t>
  </si>
  <si>
    <t>Z40030</t>
  </si>
  <si>
    <t>Please complete yellow sections. Dimension upto 10 sets of holes. Note the distance is measured from left end. Leave blank if hole is not required.</t>
  </si>
  <si>
    <t>mm from left</t>
  </si>
  <si>
    <t>IMPORTANT: ALL HOLES MEASURED FROM LEFT SIDE EDGE</t>
  </si>
  <si>
    <t>Part B</t>
  </si>
  <si>
    <t>Part C</t>
  </si>
  <si>
    <t>C Section - C10010</t>
  </si>
  <si>
    <t>C Section - C10012</t>
  </si>
  <si>
    <t>C Section - C10015</t>
  </si>
  <si>
    <t>C Section - C10019</t>
  </si>
  <si>
    <t>C Section - C15010</t>
  </si>
  <si>
    <t>C Section - C15012</t>
  </si>
  <si>
    <t>C Section - C15015</t>
  </si>
  <si>
    <t>C Section - C15019</t>
  </si>
  <si>
    <t>C Section - C15024</t>
  </si>
  <si>
    <t>C Section - C20015</t>
  </si>
  <si>
    <t>C Section - C20019</t>
  </si>
  <si>
    <t>C Section - C20024</t>
  </si>
  <si>
    <t>C Section - C25019</t>
  </si>
  <si>
    <t>C Section - C25024</t>
  </si>
  <si>
    <t>C Section - C30024</t>
  </si>
  <si>
    <t>C Section - C30030</t>
  </si>
  <si>
    <t>C Section - C35024</t>
  </si>
  <si>
    <t>C Section - C35030</t>
  </si>
  <si>
    <t>C Section - C40024</t>
  </si>
  <si>
    <t>C Section - C40030</t>
  </si>
  <si>
    <t>Z Section - Z10010</t>
  </si>
  <si>
    <t>Z Section - Z10012</t>
  </si>
  <si>
    <t>Z Section - Z10015</t>
  </si>
  <si>
    <t>Z Section - Z10019</t>
  </si>
  <si>
    <t>Z Section - Z15010</t>
  </si>
  <si>
    <t>Z Section - Z15012</t>
  </si>
  <si>
    <t>Z Section - Z15015</t>
  </si>
  <si>
    <t>Z Section - Z15019</t>
  </si>
  <si>
    <t>Z Section - Z15024</t>
  </si>
  <si>
    <t>Z Section - Z20015</t>
  </si>
  <si>
    <t>Z Section - Z20019</t>
  </si>
  <si>
    <t>Z Section - Z20024</t>
  </si>
  <si>
    <t>Z Section - Z25019</t>
  </si>
  <si>
    <t>Z Section - Z25024</t>
  </si>
  <si>
    <t>Z Section - Z30024</t>
  </si>
  <si>
    <t>Z Section - Z30030</t>
  </si>
  <si>
    <t>Z Section - Z35024</t>
  </si>
  <si>
    <t>Z Section - Z35030</t>
  </si>
  <si>
    <t>Z Section - Z40024</t>
  </si>
  <si>
    <t>Z Section - Z40030</t>
  </si>
  <si>
    <t>Section &amp; Product</t>
  </si>
  <si>
    <t>All drawings to be reviewd and accepted by Purlin Brackets before going into produciton.</t>
  </si>
  <si>
    <t>Part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</si>
</sst>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b/>
      <sz val="16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9" fillId="0" borderId="5" xfId="0" quotePrefix="1" applyFont="1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11" fillId="2" borderId="0" xfId="0" applyFont="1" applyFill="1" applyAlignment="1">
      <alignment horizontal="left"/>
    </xf>
    <xf numFmtId="0" fontId="9" fillId="0" borderId="0" xfId="0" applyFont="1"/>
    <xf numFmtId="0" fontId="3" fillId="4" borderId="0" xfId="0" applyFont="1" applyFill="1"/>
    <xf numFmtId="0" fontId="13" fillId="0" borderId="7" xfId="0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/>
    </xf>
    <xf numFmtId="0" fontId="10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Form'!$O$24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Form'!$O$25:$O$27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5C-49C9-AC11-7348BC63B867}"/>
            </c:ext>
          </c:extLst>
        </c:ser>
        <c:ser>
          <c:idx val="0"/>
          <c:order val="1"/>
          <c:tx>
            <c:strRef>
              <c:f>'Hidden Order Form'!$P$24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Form'!$P$25:$P$27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5C-49C9-AC11-7348BC63B867}"/>
            </c:ext>
          </c:extLst>
        </c:ser>
        <c:ser>
          <c:idx val="1"/>
          <c:order val="2"/>
          <c:tx>
            <c:strRef>
              <c:f>'Hidden Order Form'!$Q$24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Form'!$Q$25:$Q$27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5C-49C9-AC11-7348BC63B867}"/>
            </c:ext>
          </c:extLst>
        </c:ser>
        <c:ser>
          <c:idx val="2"/>
          <c:order val="3"/>
          <c:tx>
            <c:strRef>
              <c:f>'Hidden Order Form'!$R$24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Form'!$R$25:$R$27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5C-49C9-AC11-7348BC63B867}"/>
            </c:ext>
          </c:extLst>
        </c:ser>
        <c:ser>
          <c:idx val="3"/>
          <c:order val="4"/>
          <c:tx>
            <c:strRef>
              <c:f>'Hidden Order Form'!$S$24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Form'!$S$25:$S$27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5C-49C9-AC11-7348BC63B867}"/>
            </c:ext>
          </c:extLst>
        </c:ser>
        <c:ser>
          <c:idx val="4"/>
          <c:order val="5"/>
          <c:tx>
            <c:strRef>
              <c:f>'Hidden Order Form'!$T$24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Form'!$T$25:$T$27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5C-49C9-AC11-7348BC63B867}"/>
            </c:ext>
          </c:extLst>
        </c:ser>
        <c:ser>
          <c:idx val="5"/>
          <c:order val="6"/>
          <c:tx>
            <c:strRef>
              <c:f>'Hidden Order Form'!$U$24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Form'!$U$25:$U$27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5C-49C9-AC11-7348BC63B867}"/>
            </c:ext>
          </c:extLst>
        </c:ser>
        <c:ser>
          <c:idx val="6"/>
          <c:order val="7"/>
          <c:tx>
            <c:strRef>
              <c:f>'Hidden Order Form'!$V$24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Form'!$V$25:$V$27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5C-49C9-AC11-7348BC63B867}"/>
            </c:ext>
          </c:extLst>
        </c:ser>
        <c:ser>
          <c:idx val="7"/>
          <c:order val="8"/>
          <c:tx>
            <c:strRef>
              <c:f>'Hidden Order Form'!$W$24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Form'!$W$25:$W$27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5C-49C9-AC11-7348BC63B867}"/>
            </c:ext>
          </c:extLst>
        </c:ser>
        <c:ser>
          <c:idx val="9"/>
          <c:order val="9"/>
          <c:tx>
            <c:strRef>
              <c:f>'Hidden Order Form'!$X$24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Form'!$X$25:$X$27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55C-49C9-AC11-7348BC63B867}"/>
            </c:ext>
          </c:extLst>
        </c:ser>
        <c:ser>
          <c:idx val="8"/>
          <c:order val="10"/>
          <c:tx>
            <c:strRef>
              <c:f>'Hidden Order Form'!$Y$24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Form'!$Y$25:$Y$27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55C-49C9-AC11-7348BC63B867}"/>
            </c:ext>
          </c:extLst>
        </c:ser>
        <c:ser>
          <c:idx val="10"/>
          <c:order val="11"/>
          <c:tx>
            <c:strRef>
              <c:f>'Hidden Order Form'!$Z$24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Form'!$Z$25:$Z$27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55C-49C9-AC11-7348BC63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Form'!$O$43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Form'!$O$44:$O$46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57-4FE7-BB30-2B2AF6112B4F}"/>
            </c:ext>
          </c:extLst>
        </c:ser>
        <c:ser>
          <c:idx val="0"/>
          <c:order val="1"/>
          <c:tx>
            <c:strRef>
              <c:f>'Hidden Order Form'!$P$43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Form'!$P$44:$P$46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57-4FE7-BB30-2B2AF6112B4F}"/>
            </c:ext>
          </c:extLst>
        </c:ser>
        <c:ser>
          <c:idx val="1"/>
          <c:order val="2"/>
          <c:tx>
            <c:strRef>
              <c:f>'Hidden Order Form'!$Q$43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Form'!$Q$44:$Q$46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57-4FE7-BB30-2B2AF6112B4F}"/>
            </c:ext>
          </c:extLst>
        </c:ser>
        <c:ser>
          <c:idx val="2"/>
          <c:order val="3"/>
          <c:tx>
            <c:strRef>
              <c:f>'Hidden Order Form'!$R$43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Form'!$R$44:$R$46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57-4FE7-BB30-2B2AF6112B4F}"/>
            </c:ext>
          </c:extLst>
        </c:ser>
        <c:ser>
          <c:idx val="3"/>
          <c:order val="4"/>
          <c:tx>
            <c:strRef>
              <c:f>'Hidden Order Form'!$S$43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Form'!$S$44:$S$46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57-4FE7-BB30-2B2AF6112B4F}"/>
            </c:ext>
          </c:extLst>
        </c:ser>
        <c:ser>
          <c:idx val="4"/>
          <c:order val="5"/>
          <c:tx>
            <c:strRef>
              <c:f>'Hidden Order Form'!$T$43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Form'!$T$44:$T$46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57-4FE7-BB30-2B2AF6112B4F}"/>
            </c:ext>
          </c:extLst>
        </c:ser>
        <c:ser>
          <c:idx val="5"/>
          <c:order val="6"/>
          <c:tx>
            <c:strRef>
              <c:f>'Hidden Order Form'!$U$43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Form'!$U$44:$U$46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57-4FE7-BB30-2B2AF6112B4F}"/>
            </c:ext>
          </c:extLst>
        </c:ser>
        <c:ser>
          <c:idx val="6"/>
          <c:order val="7"/>
          <c:tx>
            <c:strRef>
              <c:f>'Hidden Order Form'!$V$43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Form'!$V$44:$V$46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57-4FE7-BB30-2B2AF6112B4F}"/>
            </c:ext>
          </c:extLst>
        </c:ser>
        <c:ser>
          <c:idx val="7"/>
          <c:order val="8"/>
          <c:tx>
            <c:strRef>
              <c:f>'Hidden Order Form'!$W$43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Form'!$W$44:$W$46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657-4FE7-BB30-2B2AF6112B4F}"/>
            </c:ext>
          </c:extLst>
        </c:ser>
        <c:ser>
          <c:idx val="9"/>
          <c:order val="9"/>
          <c:tx>
            <c:strRef>
              <c:f>'Hidden Order Form'!$X$43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Form'!$X$44:$X$46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657-4FE7-BB30-2B2AF6112B4F}"/>
            </c:ext>
          </c:extLst>
        </c:ser>
        <c:ser>
          <c:idx val="8"/>
          <c:order val="10"/>
          <c:tx>
            <c:strRef>
              <c:f>'Hidden Order Form'!$Y$43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Form'!$Y$44:$Y$46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657-4FE7-BB30-2B2AF6112B4F}"/>
            </c:ext>
          </c:extLst>
        </c:ser>
        <c:ser>
          <c:idx val="10"/>
          <c:order val="11"/>
          <c:tx>
            <c:strRef>
              <c:f>'Hidden Order Form'!$Z$43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Form'!$Z$44:$Z$46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657-4FE7-BB30-2B2AF6112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4855012486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Form'!$O$62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Form'!$O$63:$O$65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F9-4B92-ABBE-0C03CC044D82}"/>
            </c:ext>
          </c:extLst>
        </c:ser>
        <c:ser>
          <c:idx val="0"/>
          <c:order val="1"/>
          <c:tx>
            <c:strRef>
              <c:f>'Hidden Order Form'!$P$62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Form'!$P$63:$P$65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F9-4B92-ABBE-0C03CC044D82}"/>
            </c:ext>
          </c:extLst>
        </c:ser>
        <c:ser>
          <c:idx val="1"/>
          <c:order val="2"/>
          <c:tx>
            <c:strRef>
              <c:f>'Hidden Order Form'!$Q$62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Form'!$Q$63:$Q$65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F9-4B92-ABBE-0C03CC044D82}"/>
            </c:ext>
          </c:extLst>
        </c:ser>
        <c:ser>
          <c:idx val="2"/>
          <c:order val="3"/>
          <c:tx>
            <c:strRef>
              <c:f>'Hidden Order Form'!$R$62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Form'!$R$63:$R$65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F9-4B92-ABBE-0C03CC044D82}"/>
            </c:ext>
          </c:extLst>
        </c:ser>
        <c:ser>
          <c:idx val="3"/>
          <c:order val="4"/>
          <c:tx>
            <c:strRef>
              <c:f>'Hidden Order Form'!$S$62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Form'!$S$63:$S$65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F9-4B92-ABBE-0C03CC044D82}"/>
            </c:ext>
          </c:extLst>
        </c:ser>
        <c:ser>
          <c:idx val="4"/>
          <c:order val="5"/>
          <c:tx>
            <c:strRef>
              <c:f>'Hidden Order Form'!$T$62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Form'!$T$63:$T$65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F9-4B92-ABBE-0C03CC044D82}"/>
            </c:ext>
          </c:extLst>
        </c:ser>
        <c:ser>
          <c:idx val="5"/>
          <c:order val="6"/>
          <c:tx>
            <c:strRef>
              <c:f>'Hidden Order Form'!$U$62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Form'!$U$63:$U$65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F9-4B92-ABBE-0C03CC044D82}"/>
            </c:ext>
          </c:extLst>
        </c:ser>
        <c:ser>
          <c:idx val="6"/>
          <c:order val="7"/>
          <c:tx>
            <c:strRef>
              <c:f>'Hidden Order Form'!$V$62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Form'!$V$63:$V$65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F9-4B92-ABBE-0C03CC044D82}"/>
            </c:ext>
          </c:extLst>
        </c:ser>
        <c:ser>
          <c:idx val="7"/>
          <c:order val="8"/>
          <c:tx>
            <c:strRef>
              <c:f>'Hidden Order Form'!$W$62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Form'!$W$63:$W$65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F9-4B92-ABBE-0C03CC044D82}"/>
            </c:ext>
          </c:extLst>
        </c:ser>
        <c:ser>
          <c:idx val="9"/>
          <c:order val="9"/>
          <c:tx>
            <c:strRef>
              <c:f>'Hidden Order Form'!$X$62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Form'!$X$63:$X$65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0F9-4B92-ABBE-0C03CC044D82}"/>
            </c:ext>
          </c:extLst>
        </c:ser>
        <c:ser>
          <c:idx val="8"/>
          <c:order val="10"/>
          <c:tx>
            <c:strRef>
              <c:f>'Hidden Order Form'!$Y$62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Form'!$Y$63:$Y$65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0F9-4B92-ABBE-0C03CC044D82}"/>
            </c:ext>
          </c:extLst>
        </c:ser>
        <c:ser>
          <c:idx val="10"/>
          <c:order val="11"/>
          <c:tx>
            <c:strRef>
              <c:f>'Hidden Order Form'!$Z$62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Form'!$Z$63:$Z$65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0F9-4B92-ABBE-0C03CC044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Form'!$O$81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Form'!$O$82:$O$84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6-43BE-8979-2F9007047DDB}"/>
            </c:ext>
          </c:extLst>
        </c:ser>
        <c:ser>
          <c:idx val="0"/>
          <c:order val="1"/>
          <c:tx>
            <c:strRef>
              <c:f>'Hidden Order Form'!$P$81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Form'!$P$82:$P$84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F6-43BE-8979-2F9007047DDB}"/>
            </c:ext>
          </c:extLst>
        </c:ser>
        <c:ser>
          <c:idx val="1"/>
          <c:order val="2"/>
          <c:tx>
            <c:strRef>
              <c:f>'Hidden Order Form'!$Q$62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Form'!$Q$82:$Q$84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F6-43BE-8979-2F9007047DDB}"/>
            </c:ext>
          </c:extLst>
        </c:ser>
        <c:ser>
          <c:idx val="2"/>
          <c:order val="3"/>
          <c:tx>
            <c:strRef>
              <c:f>'Hidden Order Form'!$R$81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Form'!$R$82:$R$84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F6-43BE-8979-2F9007047DDB}"/>
            </c:ext>
          </c:extLst>
        </c:ser>
        <c:ser>
          <c:idx val="3"/>
          <c:order val="4"/>
          <c:tx>
            <c:strRef>
              <c:f>'Hidden Order Form'!$S$81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Form'!$S$82:$S$84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F6-43BE-8979-2F9007047DDB}"/>
            </c:ext>
          </c:extLst>
        </c:ser>
        <c:ser>
          <c:idx val="4"/>
          <c:order val="5"/>
          <c:tx>
            <c:strRef>
              <c:f>'Hidden Order Form'!$T$81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Form'!$T$82:$T$84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1F6-43BE-8979-2F9007047DDB}"/>
            </c:ext>
          </c:extLst>
        </c:ser>
        <c:ser>
          <c:idx val="5"/>
          <c:order val="6"/>
          <c:tx>
            <c:strRef>
              <c:f>'Hidden Order Form'!$U$81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Form'!$U$82:$U$84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1F6-43BE-8979-2F9007047DDB}"/>
            </c:ext>
          </c:extLst>
        </c:ser>
        <c:ser>
          <c:idx val="6"/>
          <c:order val="7"/>
          <c:tx>
            <c:strRef>
              <c:f>'Hidden Order Form'!$V$81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Form'!$V$82:$V$84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1F6-43BE-8979-2F9007047DDB}"/>
            </c:ext>
          </c:extLst>
        </c:ser>
        <c:ser>
          <c:idx val="7"/>
          <c:order val="8"/>
          <c:tx>
            <c:strRef>
              <c:f>'Hidden Order Form'!$W$81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Form'!$W$82:$W$84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1F6-43BE-8979-2F9007047DDB}"/>
            </c:ext>
          </c:extLst>
        </c:ser>
        <c:ser>
          <c:idx val="9"/>
          <c:order val="9"/>
          <c:tx>
            <c:strRef>
              <c:f>'Hidden Order Form'!$X$81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Form'!$X$82:$X$84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1F6-43BE-8979-2F9007047DDB}"/>
            </c:ext>
          </c:extLst>
        </c:ser>
        <c:ser>
          <c:idx val="8"/>
          <c:order val="10"/>
          <c:tx>
            <c:strRef>
              <c:f>'Hidden Order Form'!$Y$81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Form'!$Y$82:$Y$84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1F6-43BE-8979-2F9007047DDB}"/>
            </c:ext>
          </c:extLst>
        </c:ser>
        <c:ser>
          <c:idx val="10"/>
          <c:order val="11"/>
          <c:tx>
            <c:strRef>
              <c:f>'Hidden Order Form'!$Z$81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Form'!$Z$82:$Z$84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1F6-43BE-8979-2F900704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Form'!$O$24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Form'!$O$25:$O$27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9D-42BC-B533-B0611AD5FDEF}"/>
            </c:ext>
          </c:extLst>
        </c:ser>
        <c:ser>
          <c:idx val="0"/>
          <c:order val="1"/>
          <c:tx>
            <c:strRef>
              <c:f>'Hidden Order Form'!$P$24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Form'!$P$25:$P$27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9D-42BC-B533-B0611AD5FDEF}"/>
            </c:ext>
          </c:extLst>
        </c:ser>
        <c:ser>
          <c:idx val="1"/>
          <c:order val="2"/>
          <c:tx>
            <c:strRef>
              <c:f>'Hidden Order Form'!$Q$24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Form'!$Q$25:$Q$27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9D-42BC-B533-B0611AD5FDEF}"/>
            </c:ext>
          </c:extLst>
        </c:ser>
        <c:ser>
          <c:idx val="2"/>
          <c:order val="3"/>
          <c:tx>
            <c:strRef>
              <c:f>'Hidden Order Form'!$R$24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Form'!$R$25:$R$27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9D-42BC-B533-B0611AD5FDEF}"/>
            </c:ext>
          </c:extLst>
        </c:ser>
        <c:ser>
          <c:idx val="3"/>
          <c:order val="4"/>
          <c:tx>
            <c:strRef>
              <c:f>'Hidden Order Form'!$S$24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Form'!$S$25:$S$27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9D-42BC-B533-B0611AD5FDEF}"/>
            </c:ext>
          </c:extLst>
        </c:ser>
        <c:ser>
          <c:idx val="4"/>
          <c:order val="5"/>
          <c:tx>
            <c:strRef>
              <c:f>'Hidden Order Form'!$T$24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Form'!$T$25:$T$27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9D-42BC-B533-B0611AD5FDEF}"/>
            </c:ext>
          </c:extLst>
        </c:ser>
        <c:ser>
          <c:idx val="5"/>
          <c:order val="6"/>
          <c:tx>
            <c:strRef>
              <c:f>'Hidden Order Form'!$U$24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Form'!$U$25:$U$27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9D-42BC-B533-B0611AD5FDEF}"/>
            </c:ext>
          </c:extLst>
        </c:ser>
        <c:ser>
          <c:idx val="6"/>
          <c:order val="7"/>
          <c:tx>
            <c:strRef>
              <c:f>'Hidden Order Form'!$V$24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Form'!$V$25:$V$27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9D-42BC-B533-B0611AD5FDEF}"/>
            </c:ext>
          </c:extLst>
        </c:ser>
        <c:ser>
          <c:idx val="7"/>
          <c:order val="8"/>
          <c:tx>
            <c:strRef>
              <c:f>'Hidden Order Form'!$W$24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Form'!$W$25:$W$27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9D-42BC-B533-B0611AD5FDEF}"/>
            </c:ext>
          </c:extLst>
        </c:ser>
        <c:ser>
          <c:idx val="9"/>
          <c:order val="9"/>
          <c:tx>
            <c:strRef>
              <c:f>'Hidden Order Form'!$X$24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Form'!$X$25:$X$27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9D-42BC-B533-B0611AD5FDEF}"/>
            </c:ext>
          </c:extLst>
        </c:ser>
        <c:ser>
          <c:idx val="8"/>
          <c:order val="10"/>
          <c:tx>
            <c:strRef>
              <c:f>'Hidden Order Form'!$Y$24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Form'!$Y$25:$Y$27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9D-42BC-B533-B0611AD5FDEF}"/>
            </c:ext>
          </c:extLst>
        </c:ser>
        <c:ser>
          <c:idx val="10"/>
          <c:order val="11"/>
          <c:tx>
            <c:strRef>
              <c:f>'Hidden Order Form'!$Z$24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Form'!$Z$25:$Z$27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Form'!$N$25:$N$27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9D-42BC-B533-B0611AD5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Form'!$O$43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Form'!$O$44:$O$46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9D-42BC-B533-B0611AD5FDEF}"/>
            </c:ext>
          </c:extLst>
        </c:ser>
        <c:ser>
          <c:idx val="0"/>
          <c:order val="1"/>
          <c:tx>
            <c:strRef>
              <c:f>'Hidden Order Form'!$P$43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Form'!$P$44:$P$46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9D-42BC-B533-B0611AD5FDEF}"/>
            </c:ext>
          </c:extLst>
        </c:ser>
        <c:ser>
          <c:idx val="1"/>
          <c:order val="2"/>
          <c:tx>
            <c:strRef>
              <c:f>'Hidden Order Form'!$Q$43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Form'!$Q$44:$Q$46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9D-42BC-B533-B0611AD5FDEF}"/>
            </c:ext>
          </c:extLst>
        </c:ser>
        <c:ser>
          <c:idx val="2"/>
          <c:order val="3"/>
          <c:tx>
            <c:strRef>
              <c:f>'Hidden Order Form'!$R$43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Form'!$R$44:$R$46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9D-42BC-B533-B0611AD5FDEF}"/>
            </c:ext>
          </c:extLst>
        </c:ser>
        <c:ser>
          <c:idx val="3"/>
          <c:order val="4"/>
          <c:tx>
            <c:strRef>
              <c:f>'Hidden Order Form'!$S$43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Form'!$S$44:$S$46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9D-42BC-B533-B0611AD5FDEF}"/>
            </c:ext>
          </c:extLst>
        </c:ser>
        <c:ser>
          <c:idx val="4"/>
          <c:order val="5"/>
          <c:tx>
            <c:strRef>
              <c:f>'Hidden Order Form'!$T$43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Form'!$T$44:$T$46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9D-42BC-B533-B0611AD5FDEF}"/>
            </c:ext>
          </c:extLst>
        </c:ser>
        <c:ser>
          <c:idx val="5"/>
          <c:order val="6"/>
          <c:tx>
            <c:strRef>
              <c:f>'Hidden Order Form'!$U$43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Form'!$U$44:$U$46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9D-42BC-B533-B0611AD5FDEF}"/>
            </c:ext>
          </c:extLst>
        </c:ser>
        <c:ser>
          <c:idx val="6"/>
          <c:order val="7"/>
          <c:tx>
            <c:strRef>
              <c:f>'Hidden Order Form'!$V$43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Form'!$V$44:$V$46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9D-42BC-B533-B0611AD5FDEF}"/>
            </c:ext>
          </c:extLst>
        </c:ser>
        <c:ser>
          <c:idx val="7"/>
          <c:order val="8"/>
          <c:tx>
            <c:strRef>
              <c:f>'Hidden Order Form'!$W$43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Form'!$W$44:$W$46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9D-42BC-B533-B0611AD5FDEF}"/>
            </c:ext>
          </c:extLst>
        </c:ser>
        <c:ser>
          <c:idx val="9"/>
          <c:order val="9"/>
          <c:tx>
            <c:strRef>
              <c:f>'Hidden Order Form'!$X$43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Form'!$X$44:$X$46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9D-42BC-B533-B0611AD5FDEF}"/>
            </c:ext>
          </c:extLst>
        </c:ser>
        <c:ser>
          <c:idx val="8"/>
          <c:order val="10"/>
          <c:tx>
            <c:strRef>
              <c:f>'Hidden Order Form'!$Y$43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Form'!$Y$44:$Y$46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9D-42BC-B533-B0611AD5FDEF}"/>
            </c:ext>
          </c:extLst>
        </c:ser>
        <c:ser>
          <c:idx val="10"/>
          <c:order val="11"/>
          <c:tx>
            <c:strRef>
              <c:f>'Hidden Order Form'!$Z$43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Form'!$Z$44:$Z$46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Form'!$N$44:$N$46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9D-42BC-B533-B0611AD5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4855012486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Form'!$O$62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Form'!$O$63:$O$65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9D-42BC-B533-B0611AD5FDEF}"/>
            </c:ext>
          </c:extLst>
        </c:ser>
        <c:ser>
          <c:idx val="0"/>
          <c:order val="1"/>
          <c:tx>
            <c:strRef>
              <c:f>'Hidden Order Form'!$P$62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Form'!$P$63:$P$65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9D-42BC-B533-B0611AD5FDEF}"/>
            </c:ext>
          </c:extLst>
        </c:ser>
        <c:ser>
          <c:idx val="1"/>
          <c:order val="2"/>
          <c:tx>
            <c:strRef>
              <c:f>'Hidden Order Form'!$Q$62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Form'!$Q$63:$Q$65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9D-42BC-B533-B0611AD5FDEF}"/>
            </c:ext>
          </c:extLst>
        </c:ser>
        <c:ser>
          <c:idx val="2"/>
          <c:order val="3"/>
          <c:tx>
            <c:strRef>
              <c:f>'Hidden Order Form'!$R$62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Form'!$R$63:$R$65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9D-42BC-B533-B0611AD5FDEF}"/>
            </c:ext>
          </c:extLst>
        </c:ser>
        <c:ser>
          <c:idx val="3"/>
          <c:order val="4"/>
          <c:tx>
            <c:strRef>
              <c:f>'Hidden Order Form'!$S$62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Form'!$S$63:$S$65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9D-42BC-B533-B0611AD5FDEF}"/>
            </c:ext>
          </c:extLst>
        </c:ser>
        <c:ser>
          <c:idx val="4"/>
          <c:order val="5"/>
          <c:tx>
            <c:strRef>
              <c:f>'Hidden Order Form'!$T$62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Form'!$T$63:$T$65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9D-42BC-B533-B0611AD5FDEF}"/>
            </c:ext>
          </c:extLst>
        </c:ser>
        <c:ser>
          <c:idx val="5"/>
          <c:order val="6"/>
          <c:tx>
            <c:strRef>
              <c:f>'Hidden Order Form'!$U$62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Form'!$U$63:$U$65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9D-42BC-B533-B0611AD5FDEF}"/>
            </c:ext>
          </c:extLst>
        </c:ser>
        <c:ser>
          <c:idx val="6"/>
          <c:order val="7"/>
          <c:tx>
            <c:strRef>
              <c:f>'Hidden Order Form'!$V$62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Form'!$V$63:$V$65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9D-42BC-B533-B0611AD5FDEF}"/>
            </c:ext>
          </c:extLst>
        </c:ser>
        <c:ser>
          <c:idx val="7"/>
          <c:order val="8"/>
          <c:tx>
            <c:strRef>
              <c:f>'Hidden Order Form'!$W$62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Form'!$W$63:$W$65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9D-42BC-B533-B0611AD5FDEF}"/>
            </c:ext>
          </c:extLst>
        </c:ser>
        <c:ser>
          <c:idx val="9"/>
          <c:order val="9"/>
          <c:tx>
            <c:strRef>
              <c:f>'Hidden Order Form'!$X$62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Form'!$X$63:$X$65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9D-42BC-B533-B0611AD5FDEF}"/>
            </c:ext>
          </c:extLst>
        </c:ser>
        <c:ser>
          <c:idx val="8"/>
          <c:order val="10"/>
          <c:tx>
            <c:strRef>
              <c:f>'Hidden Order Form'!$Y$62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Form'!$Y$63:$Y$65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9D-42BC-B533-B0611AD5FDEF}"/>
            </c:ext>
          </c:extLst>
        </c:ser>
        <c:ser>
          <c:idx val="10"/>
          <c:order val="11"/>
          <c:tx>
            <c:strRef>
              <c:f>'Hidden Order Form'!$Z$62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Form'!$Z$63:$Z$65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Form'!$N$63:$N$65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9D-42BC-B533-B0611AD5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072512051967729E-2"/>
          <c:y val="0.13641934011298487"/>
          <c:w val="0.96492753783281804"/>
          <c:h val="0.86358065988701516"/>
        </c:manualLayout>
      </c:layout>
      <c:scatterChart>
        <c:scatterStyle val="lineMarker"/>
        <c:varyColors val="0"/>
        <c:ser>
          <c:idx val="23"/>
          <c:order val="0"/>
          <c:tx>
            <c:strRef>
              <c:f>'Hidden Order Form'!$O$81</c:f>
              <c:strCache>
                <c:ptCount val="1"/>
                <c:pt idx="0">
                  <c:v>Start</c:v>
                </c:pt>
              </c:strCache>
            </c:strRef>
          </c:tx>
          <c:spPr>
            <a:ln w="25400">
              <a:noFill/>
            </a:ln>
          </c:spPr>
          <c:marker>
            <c:symbol val="none"/>
          </c:marker>
          <c:xVal>
            <c:numRef>
              <c:f>'Hidden Order Form'!$O$82:$O$84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9D-42BC-B533-B0611AD5FDEF}"/>
            </c:ext>
          </c:extLst>
        </c:ser>
        <c:ser>
          <c:idx val="0"/>
          <c:order val="1"/>
          <c:tx>
            <c:strRef>
              <c:f>'Hidden Order Form'!$P$81</c:f>
              <c:strCache>
                <c:ptCount val="1"/>
                <c:pt idx="0">
                  <c:v>Hole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Form'!$P$82:$P$84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9D-42BC-B533-B0611AD5FDEF}"/>
            </c:ext>
          </c:extLst>
        </c:ser>
        <c:ser>
          <c:idx val="1"/>
          <c:order val="2"/>
          <c:tx>
            <c:strRef>
              <c:f>'Hidden Order Form'!$Q$62</c:f>
              <c:strCache>
                <c:ptCount val="1"/>
                <c:pt idx="0">
                  <c:v>Hole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Form'!$Q$82:$Q$84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9D-42BC-B533-B0611AD5FDEF}"/>
            </c:ext>
          </c:extLst>
        </c:ser>
        <c:ser>
          <c:idx val="2"/>
          <c:order val="3"/>
          <c:tx>
            <c:strRef>
              <c:f>'Hidden Order Form'!$R$81</c:f>
              <c:strCache>
                <c:ptCount val="1"/>
                <c:pt idx="0">
                  <c:v>Hole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Form'!$R$82:$R$84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9D-42BC-B533-B0611AD5FDEF}"/>
            </c:ext>
          </c:extLst>
        </c:ser>
        <c:ser>
          <c:idx val="3"/>
          <c:order val="4"/>
          <c:tx>
            <c:strRef>
              <c:f>'Hidden Order Form'!$S$81</c:f>
              <c:strCache>
                <c:ptCount val="1"/>
                <c:pt idx="0">
                  <c:v>Hole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Form'!$S$82:$S$84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9D-42BC-B533-B0611AD5FDEF}"/>
            </c:ext>
          </c:extLst>
        </c:ser>
        <c:ser>
          <c:idx val="4"/>
          <c:order val="5"/>
          <c:tx>
            <c:strRef>
              <c:f>'Hidden Order Form'!$T$81</c:f>
              <c:strCache>
                <c:ptCount val="1"/>
                <c:pt idx="0">
                  <c:v>Hole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Form'!$T$82:$T$84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9D-42BC-B533-B0611AD5FDEF}"/>
            </c:ext>
          </c:extLst>
        </c:ser>
        <c:ser>
          <c:idx val="5"/>
          <c:order val="6"/>
          <c:tx>
            <c:strRef>
              <c:f>'Hidden Order Form'!$U$81</c:f>
              <c:strCache>
                <c:ptCount val="1"/>
                <c:pt idx="0">
                  <c:v>Hole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Form'!$U$82:$U$84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9D-42BC-B533-B0611AD5FDEF}"/>
            </c:ext>
          </c:extLst>
        </c:ser>
        <c:ser>
          <c:idx val="6"/>
          <c:order val="7"/>
          <c:tx>
            <c:strRef>
              <c:f>'Hidden Order Form'!$V$81</c:f>
              <c:strCache>
                <c:ptCount val="1"/>
                <c:pt idx="0">
                  <c:v>Hole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Form'!$V$82:$V$84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9D-42BC-B533-B0611AD5FDEF}"/>
            </c:ext>
          </c:extLst>
        </c:ser>
        <c:ser>
          <c:idx val="7"/>
          <c:order val="8"/>
          <c:tx>
            <c:strRef>
              <c:f>'Hidden Order Form'!$W$81</c:f>
              <c:strCache>
                <c:ptCount val="1"/>
                <c:pt idx="0">
                  <c:v>Hole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Form'!$W$82:$W$84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9D-42BC-B533-B0611AD5FDEF}"/>
            </c:ext>
          </c:extLst>
        </c:ser>
        <c:ser>
          <c:idx val="9"/>
          <c:order val="9"/>
          <c:tx>
            <c:strRef>
              <c:f>'Hidden Order Form'!$X$81</c:f>
              <c:strCache>
                <c:ptCount val="1"/>
                <c:pt idx="0">
                  <c:v>Hole 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Form'!$X$82:$X$84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9D-42BC-B533-B0611AD5FDEF}"/>
            </c:ext>
          </c:extLst>
        </c:ser>
        <c:ser>
          <c:idx val="8"/>
          <c:order val="10"/>
          <c:tx>
            <c:strRef>
              <c:f>'Hidden Order Form'!$Y$81</c:f>
              <c:strCache>
                <c:ptCount val="1"/>
                <c:pt idx="0">
                  <c:v>Hole 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'Hidden Order Form'!$Y$82:$Y$84</c:f>
              <c:numCache>
                <c:formatCode>General</c:formatCode>
                <c:ptCount val="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9D-42BC-B533-B0611AD5FDEF}"/>
            </c:ext>
          </c:extLst>
        </c:ser>
        <c:ser>
          <c:idx val="10"/>
          <c:order val="11"/>
          <c:tx>
            <c:strRef>
              <c:f>'Hidden Order Form'!$Z$81</c:f>
              <c:strCache>
                <c:ptCount val="1"/>
                <c:pt idx="0">
                  <c:v>Length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'Hidden Order Form'!$Z$82:$Z$84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xVal>
          <c:yVal>
            <c:numRef>
              <c:f>'Hidden Order Form'!$N$82:$N$84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9D-42BC-B533-B0611AD5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32696"/>
        <c:axId val="687333352"/>
      </c:scatterChart>
      <c:valAx>
        <c:axId val="687332696"/>
        <c:scaling>
          <c:orientation val="minMax"/>
          <c:max val="110"/>
          <c:min val="0"/>
        </c:scaling>
        <c:delete val="1"/>
        <c:axPos val="b"/>
        <c:numFmt formatCode="General" sourceLinked="0"/>
        <c:majorTickMark val="none"/>
        <c:minorTickMark val="none"/>
        <c:tickLblPos val="nextTo"/>
        <c:crossAx val="687333352"/>
        <c:crosses val="autoZero"/>
        <c:crossBetween val="midCat"/>
      </c:valAx>
      <c:valAx>
        <c:axId val="687333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87332696"/>
        <c:crosses val="autoZero"/>
        <c:crossBetween val="midCat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24182</xdr:colOff>
      <xdr:row>75</xdr:row>
      <xdr:rowOff>50762</xdr:rowOff>
    </xdr:from>
    <xdr:to>
      <xdr:col>11</xdr:col>
      <xdr:colOff>116473</xdr:colOff>
      <xdr:row>83</xdr:row>
      <xdr:rowOff>29467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371A6-1301-46E3-A0D8-D24D1F62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14204912"/>
          <a:ext cx="8239341" cy="14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37</xdr:row>
      <xdr:rowOff>50762</xdr:rowOff>
    </xdr:from>
    <xdr:to>
      <xdr:col>11</xdr:col>
      <xdr:colOff>116473</xdr:colOff>
      <xdr:row>45</xdr:row>
      <xdr:rowOff>29467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3165D-6BEC-4489-A370-A9B35377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7131012"/>
          <a:ext cx="8239341" cy="14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56</xdr:row>
      <xdr:rowOff>50762</xdr:rowOff>
    </xdr:from>
    <xdr:to>
      <xdr:col>11</xdr:col>
      <xdr:colOff>116473</xdr:colOff>
      <xdr:row>64</xdr:row>
      <xdr:rowOff>29468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576737-9BB1-4103-87BF-B3462C32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10667962"/>
          <a:ext cx="8239341" cy="1451906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18</xdr:row>
      <xdr:rowOff>46786</xdr:rowOff>
    </xdr:from>
    <xdr:to>
      <xdr:col>11</xdr:col>
      <xdr:colOff>116473</xdr:colOff>
      <xdr:row>26</xdr:row>
      <xdr:rowOff>25492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878A8A-015A-46FC-9B89-E4C91FCB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3602786"/>
          <a:ext cx="8239341" cy="1451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535909</xdr:colOff>
      <xdr:row>7</xdr:row>
      <xdr:rowOff>47438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5988681-0FAE-4B78-81BE-24285832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01459" cy="133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542636</xdr:colOff>
      <xdr:row>0</xdr:row>
      <xdr:rowOff>92075</xdr:rowOff>
    </xdr:from>
    <xdr:to>
      <xdr:col>11</xdr:col>
      <xdr:colOff>180975</xdr:colOff>
      <xdr:row>7</xdr:row>
      <xdr:rowOff>222262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8C48271-7329-4A0A-A17E-769F1B2F0AD9}"/>
            </a:ext>
          </a:extLst>
        </xdr:cNvPr>
        <xdr:cNvSpPr txBox="1">
          <a:spLocks noChangeArrowheads="1"/>
        </xdr:cNvSpPr>
      </xdr:nvSpPr>
      <xdr:spPr bwMode="auto">
        <a:xfrm>
          <a:off x="5768686" y="92075"/>
          <a:ext cx="2559339" cy="1463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fontAlgn="base"/>
          <a:r>
            <a:rPr lang="en-AU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Purlin Brackets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Edelmaier St Bayswater, 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VIC, 3153</a:t>
          </a:r>
        </a:p>
        <a:p>
          <a:pPr algn="r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Web: www.purlinbrackets.com.au</a:t>
          </a: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Email: tisam2@yahoo.com.au</a:t>
          </a:r>
        </a:p>
        <a:p>
          <a:pPr algn="r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ABN: 59 950 125 289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Sam Brotheridge 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M: 0409 023 494</a:t>
          </a:r>
        </a:p>
        <a:p>
          <a:pPr algn="r" rtl="0">
            <a:defRPr sz="1000"/>
          </a:pPr>
          <a:endParaRPr lang="en-AU" sz="9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algn="r" rtl="0">
            <a:defRPr sz="1000"/>
          </a:pPr>
          <a:endParaRPr lang="en-AU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702685</xdr:colOff>
      <xdr:row>19</xdr:row>
      <xdr:rowOff>168025</xdr:rowOff>
    </xdr:from>
    <xdr:to>
      <xdr:col>12</xdr:col>
      <xdr:colOff>223345</xdr:colOff>
      <xdr:row>26</xdr:row>
      <xdr:rowOff>30470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5E56DB-1ED6-4996-B3D5-D4ECE2294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300773</xdr:colOff>
      <xdr:row>17</xdr:row>
      <xdr:rowOff>163847</xdr:rowOff>
    </xdr:from>
    <xdr:to>
      <xdr:col>7</xdr:col>
      <xdr:colOff>143890</xdr:colOff>
      <xdr:row>19</xdr:row>
      <xdr:rowOff>28257</xdr:rowOff>
    </xdr:to>
    <xdr:sp macro="" textlink="$G$16">
      <xdr:nvSpPr>
        <xdr:cNvPr id="9" name="TextBox 8">
          <a:extLst>
            <a:ext uri="{FF2B5EF4-FFF2-40B4-BE49-F238E27FC236}">
              <a16:creationId xmlns:a16="http://schemas.microsoft.com/office/drawing/2014/main" id="{9D2BAD0E-CD10-4115-9E41-1C49AE7F867B}"/>
            </a:ext>
          </a:extLst>
        </xdr:cNvPr>
        <xdr:cNvSpPr txBox="1"/>
      </xdr:nvSpPr>
      <xdr:spPr>
        <a:xfrm>
          <a:off x="4796573" y="3535697"/>
          <a:ext cx="573367" cy="232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900F276-17E2-4CB6-A5BC-66C21888720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pPr algn="l"/>
            <a:t> </a:t>
          </a:fld>
          <a:endParaRPr lang="en-AU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37478</xdr:colOff>
      <xdr:row>22</xdr:row>
      <xdr:rowOff>58993</xdr:rowOff>
    </xdr:from>
    <xdr:to>
      <xdr:col>11</xdr:col>
      <xdr:colOff>340038</xdr:colOff>
      <xdr:row>24</xdr:row>
      <xdr:rowOff>164483</xdr:rowOff>
    </xdr:to>
    <xdr:sp macro="" textlink="$I$16">
      <xdr:nvSpPr>
        <xdr:cNvPr id="10" name="TextBox 9">
          <a:extLst>
            <a:ext uri="{FF2B5EF4-FFF2-40B4-BE49-F238E27FC236}">
              <a16:creationId xmlns:a16="http://schemas.microsoft.com/office/drawing/2014/main" id="{56308A8E-7458-44E8-8829-8C338980071C}"/>
            </a:ext>
          </a:extLst>
        </xdr:cNvPr>
        <xdr:cNvSpPr txBox="1"/>
      </xdr:nvSpPr>
      <xdr:spPr>
        <a:xfrm rot="16200000">
          <a:off x="8098913" y="4437208"/>
          <a:ext cx="473790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A63DFB82-6FCF-43D7-9D16-6FF78A8284C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38</xdr:row>
      <xdr:rowOff>173626</xdr:rowOff>
    </xdr:from>
    <xdr:to>
      <xdr:col>12</xdr:col>
      <xdr:colOff>222250</xdr:colOff>
      <xdr:row>45</xdr:row>
      <xdr:rowOff>33457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6D4E6E-007B-4E09-A4E9-42F4B2EAB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300773</xdr:colOff>
      <xdr:row>36</xdr:row>
      <xdr:rowOff>163847</xdr:rowOff>
    </xdr:from>
    <xdr:to>
      <xdr:col>7</xdr:col>
      <xdr:colOff>143890</xdr:colOff>
      <xdr:row>38</xdr:row>
      <xdr:rowOff>28257</xdr:rowOff>
    </xdr:to>
    <xdr:sp macro="" textlink="$G$35">
      <xdr:nvSpPr>
        <xdr:cNvPr id="12" name="TextBox 11">
          <a:extLst>
            <a:ext uri="{FF2B5EF4-FFF2-40B4-BE49-F238E27FC236}">
              <a16:creationId xmlns:a16="http://schemas.microsoft.com/office/drawing/2014/main" id="{3949CDB2-D2AF-4676-8F0C-B5FC38C810EF}"/>
            </a:ext>
          </a:extLst>
        </xdr:cNvPr>
        <xdr:cNvSpPr txBox="1"/>
      </xdr:nvSpPr>
      <xdr:spPr>
        <a:xfrm>
          <a:off x="4796573" y="7059947"/>
          <a:ext cx="573367" cy="232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C1B86F6-A1BE-496F-8ADE-87897A04EBB7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41</xdr:row>
      <xdr:rowOff>58993</xdr:rowOff>
    </xdr:from>
    <xdr:to>
      <xdr:col>11</xdr:col>
      <xdr:colOff>340038</xdr:colOff>
      <xdr:row>43</xdr:row>
      <xdr:rowOff>164483</xdr:rowOff>
    </xdr:to>
    <xdr:sp macro="" textlink="$I$35">
      <xdr:nvSpPr>
        <xdr:cNvPr id="13" name="TextBox 12">
          <a:extLst>
            <a:ext uri="{FF2B5EF4-FFF2-40B4-BE49-F238E27FC236}">
              <a16:creationId xmlns:a16="http://schemas.microsoft.com/office/drawing/2014/main" id="{39454CAF-FB43-496B-AB4E-D048AE6E320F}"/>
            </a:ext>
          </a:extLst>
        </xdr:cNvPr>
        <xdr:cNvSpPr txBox="1"/>
      </xdr:nvSpPr>
      <xdr:spPr>
        <a:xfrm rot="16200000">
          <a:off x="8098913" y="7961458"/>
          <a:ext cx="473790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CA553A04-EDB4-4329-876D-060E18654A03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58</xdr:row>
      <xdr:rowOff>8591</xdr:rowOff>
    </xdr:from>
    <xdr:to>
      <xdr:col>12</xdr:col>
      <xdr:colOff>222250</xdr:colOff>
      <xdr:row>64</xdr:row>
      <xdr:rowOff>24865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C7BA7CC-4790-48ED-969E-F0926FABA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300773</xdr:colOff>
      <xdr:row>55</xdr:row>
      <xdr:rowOff>163847</xdr:rowOff>
    </xdr:from>
    <xdr:to>
      <xdr:col>7</xdr:col>
      <xdr:colOff>143890</xdr:colOff>
      <xdr:row>57</xdr:row>
      <xdr:rowOff>28257</xdr:rowOff>
    </xdr:to>
    <xdr:sp macro="" textlink="$G$54">
      <xdr:nvSpPr>
        <xdr:cNvPr id="15" name="TextBox 14">
          <a:extLst>
            <a:ext uri="{FF2B5EF4-FFF2-40B4-BE49-F238E27FC236}">
              <a16:creationId xmlns:a16="http://schemas.microsoft.com/office/drawing/2014/main" id="{8DBEDE60-C8C4-4763-A65F-B0EAEA3261D6}"/>
            </a:ext>
          </a:extLst>
        </xdr:cNvPr>
        <xdr:cNvSpPr txBox="1"/>
      </xdr:nvSpPr>
      <xdr:spPr>
        <a:xfrm>
          <a:off x="4796573" y="10596897"/>
          <a:ext cx="573367" cy="232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9CC017B9-BD9F-4F4A-99B4-BE34E9D5E19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60</xdr:row>
      <xdr:rowOff>58993</xdr:rowOff>
    </xdr:from>
    <xdr:to>
      <xdr:col>11</xdr:col>
      <xdr:colOff>340038</xdr:colOff>
      <xdr:row>62</xdr:row>
      <xdr:rowOff>164483</xdr:rowOff>
    </xdr:to>
    <xdr:sp macro="" textlink="$I$54">
      <xdr:nvSpPr>
        <xdr:cNvPr id="16" name="TextBox 15">
          <a:extLst>
            <a:ext uri="{FF2B5EF4-FFF2-40B4-BE49-F238E27FC236}">
              <a16:creationId xmlns:a16="http://schemas.microsoft.com/office/drawing/2014/main" id="{BD43A640-65A5-4B7F-9145-C1D005356B48}"/>
            </a:ext>
          </a:extLst>
        </xdr:cNvPr>
        <xdr:cNvSpPr txBox="1"/>
      </xdr:nvSpPr>
      <xdr:spPr>
        <a:xfrm rot="16200000">
          <a:off x="8098913" y="11498408"/>
          <a:ext cx="473790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2B0FA0F8-4533-4181-8557-1BE09C1BAF12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76</xdr:row>
      <xdr:rowOff>185644</xdr:rowOff>
    </xdr:from>
    <xdr:to>
      <xdr:col>12</xdr:col>
      <xdr:colOff>222250</xdr:colOff>
      <xdr:row>83</xdr:row>
      <xdr:rowOff>30094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7F9A586-7E00-4C4B-8EB3-E055F2545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300773</xdr:colOff>
      <xdr:row>74</xdr:row>
      <xdr:rowOff>163847</xdr:rowOff>
    </xdr:from>
    <xdr:to>
      <xdr:col>7</xdr:col>
      <xdr:colOff>143890</xdr:colOff>
      <xdr:row>76</xdr:row>
      <xdr:rowOff>28257</xdr:rowOff>
    </xdr:to>
    <xdr:sp macro="" textlink="$G$73">
      <xdr:nvSpPr>
        <xdr:cNvPr id="18" name="TextBox 17">
          <a:extLst>
            <a:ext uri="{FF2B5EF4-FFF2-40B4-BE49-F238E27FC236}">
              <a16:creationId xmlns:a16="http://schemas.microsoft.com/office/drawing/2014/main" id="{4787191C-E755-4D2C-89A5-A8FB93D114A3}"/>
            </a:ext>
          </a:extLst>
        </xdr:cNvPr>
        <xdr:cNvSpPr txBox="1"/>
      </xdr:nvSpPr>
      <xdr:spPr>
        <a:xfrm>
          <a:off x="4796573" y="14133847"/>
          <a:ext cx="573367" cy="232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0C008759-6E30-442C-B04B-E0D8B7D826B7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79</xdr:row>
      <xdr:rowOff>58993</xdr:rowOff>
    </xdr:from>
    <xdr:to>
      <xdr:col>11</xdr:col>
      <xdr:colOff>340038</xdr:colOff>
      <xdr:row>81</xdr:row>
      <xdr:rowOff>164483</xdr:rowOff>
    </xdr:to>
    <xdr:sp macro="" textlink="$I$73">
      <xdr:nvSpPr>
        <xdr:cNvPr id="19" name="TextBox 18">
          <a:extLst>
            <a:ext uri="{FF2B5EF4-FFF2-40B4-BE49-F238E27FC236}">
              <a16:creationId xmlns:a16="http://schemas.microsoft.com/office/drawing/2014/main" id="{AB92F67A-690D-48FE-82E0-609C0D163B84}"/>
            </a:ext>
          </a:extLst>
        </xdr:cNvPr>
        <xdr:cNvSpPr txBox="1"/>
      </xdr:nvSpPr>
      <xdr:spPr>
        <a:xfrm rot="16200000">
          <a:off x="8098913" y="15035358"/>
          <a:ext cx="473790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8F0D524C-E332-434E-A6AF-E134460BB6AD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24182</xdr:colOff>
      <xdr:row>75</xdr:row>
      <xdr:rowOff>50762</xdr:rowOff>
    </xdr:from>
    <xdr:to>
      <xdr:col>11</xdr:col>
      <xdr:colOff>116473</xdr:colOff>
      <xdr:row>83</xdr:row>
      <xdr:rowOff>29467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94D8E89-F9A7-4CAD-BD56-95DE7BDF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14111476"/>
          <a:ext cx="8283791" cy="1430134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37</xdr:row>
      <xdr:rowOff>50762</xdr:rowOff>
    </xdr:from>
    <xdr:to>
      <xdr:col>11</xdr:col>
      <xdr:colOff>116473</xdr:colOff>
      <xdr:row>45</xdr:row>
      <xdr:rowOff>29467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5B2437C-1B6B-4728-834F-0014F1C44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7108333"/>
          <a:ext cx="8283791" cy="1430134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56</xdr:row>
      <xdr:rowOff>50762</xdr:rowOff>
    </xdr:from>
    <xdr:to>
      <xdr:col>11</xdr:col>
      <xdr:colOff>116473</xdr:colOff>
      <xdr:row>64</xdr:row>
      <xdr:rowOff>29468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B2D0732-5B70-4E07-9E18-EFF40715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10726233"/>
          <a:ext cx="8257644" cy="1472823"/>
        </a:xfrm>
        <a:prstGeom prst="rect">
          <a:avLst/>
        </a:prstGeom>
      </xdr:spPr>
    </xdr:pic>
    <xdr:clientData/>
  </xdr:twoCellAnchor>
  <xdr:twoCellAnchor editAs="oneCell">
    <xdr:from>
      <xdr:col>0</xdr:col>
      <xdr:colOff>24182</xdr:colOff>
      <xdr:row>18</xdr:row>
      <xdr:rowOff>46786</xdr:rowOff>
    </xdr:from>
    <xdr:to>
      <xdr:col>11</xdr:col>
      <xdr:colOff>116473</xdr:colOff>
      <xdr:row>26</xdr:row>
      <xdr:rowOff>25492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131E73C-DF5C-232E-272F-91B678E2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2" y="3620929"/>
          <a:ext cx="8283791" cy="14301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535909</xdr:colOff>
      <xdr:row>7</xdr:row>
      <xdr:rowOff>2988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EEADA5C-0EC0-4FE7-9F4E-3DAE9A91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33742" cy="126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542636</xdr:colOff>
      <xdr:row>0</xdr:row>
      <xdr:rowOff>92075</xdr:rowOff>
    </xdr:from>
    <xdr:to>
      <xdr:col>11</xdr:col>
      <xdr:colOff>180975</xdr:colOff>
      <xdr:row>7</xdr:row>
      <xdr:rowOff>222262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F726CEBD-6ED5-48CB-BD94-2A5BFAD1E80D}"/>
            </a:ext>
          </a:extLst>
        </xdr:cNvPr>
        <xdr:cNvSpPr txBox="1">
          <a:spLocks noChangeArrowheads="1"/>
        </xdr:cNvSpPr>
      </xdr:nvSpPr>
      <xdr:spPr bwMode="auto">
        <a:xfrm>
          <a:off x="5738091" y="92075"/>
          <a:ext cx="2547793" cy="1457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fontAlgn="base"/>
          <a:r>
            <a:rPr lang="en-AU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Purlin Brackets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Edelmaier St Bayswater, 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VIC, 3153</a:t>
          </a:r>
        </a:p>
        <a:p>
          <a:pPr algn="r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Web: www.purlinbrackets.com.au</a:t>
          </a: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Email: tisam2@yahoo.com.au</a:t>
          </a:r>
        </a:p>
        <a:p>
          <a:pPr algn="r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ABN: 59 950 125 289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Sam Brotheridge </a:t>
          </a:r>
        </a:p>
        <a:p>
          <a:pPr algn="r" fontAlgn="base"/>
          <a:r>
            <a:rPr lang="en-AU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M: 0409 023 494</a:t>
          </a:r>
        </a:p>
        <a:p>
          <a:pPr algn="r" rtl="0">
            <a:defRPr sz="1000"/>
          </a:pPr>
          <a:endParaRPr lang="en-AU" sz="9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algn="r" rtl="0">
            <a:defRPr sz="1000"/>
          </a:pPr>
          <a:endParaRPr lang="en-AU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702685</xdr:colOff>
      <xdr:row>19</xdr:row>
      <xdr:rowOff>168025</xdr:rowOff>
    </xdr:from>
    <xdr:to>
      <xdr:col>12</xdr:col>
      <xdr:colOff>223345</xdr:colOff>
      <xdr:row>26</xdr:row>
      <xdr:rowOff>30470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292336E-D37D-409A-9487-D5931AA6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300773</xdr:colOff>
      <xdr:row>17</xdr:row>
      <xdr:rowOff>163847</xdr:rowOff>
    </xdr:from>
    <xdr:to>
      <xdr:col>7</xdr:col>
      <xdr:colOff>143890</xdr:colOff>
      <xdr:row>19</xdr:row>
      <xdr:rowOff>28257</xdr:rowOff>
    </xdr:to>
    <xdr:sp macro="" textlink="$G$16">
      <xdr:nvSpPr>
        <xdr:cNvPr id="2" name="TextBox 1">
          <a:extLst>
            <a:ext uri="{FF2B5EF4-FFF2-40B4-BE49-F238E27FC236}">
              <a16:creationId xmlns:a16="http://schemas.microsoft.com/office/drawing/2014/main" id="{36B51616-7927-1CBE-F70D-ACFA8DBB9BFF}"/>
            </a:ext>
          </a:extLst>
        </xdr:cNvPr>
        <xdr:cNvSpPr txBox="1"/>
      </xdr:nvSpPr>
      <xdr:spPr>
        <a:xfrm>
          <a:off x="4789947" y="3543151"/>
          <a:ext cx="571986" cy="217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900F276-17E2-4CB6-A5BC-66C21888720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pPr algn="l"/>
            <a:t>0</a:t>
          </a:fld>
          <a:endParaRPr lang="en-AU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37478</xdr:colOff>
      <xdr:row>22</xdr:row>
      <xdr:rowOff>58993</xdr:rowOff>
    </xdr:from>
    <xdr:to>
      <xdr:col>11</xdr:col>
      <xdr:colOff>340038</xdr:colOff>
      <xdr:row>24</xdr:row>
      <xdr:rowOff>164483</xdr:rowOff>
    </xdr:to>
    <xdr:sp macro="" textlink="$I$16">
      <xdr:nvSpPr>
        <xdr:cNvPr id="3" name="TextBox 2">
          <a:extLst>
            <a:ext uri="{FF2B5EF4-FFF2-40B4-BE49-F238E27FC236}">
              <a16:creationId xmlns:a16="http://schemas.microsoft.com/office/drawing/2014/main" id="{3F57081F-AFF7-4862-A09F-6D446766F959}"/>
            </a:ext>
          </a:extLst>
        </xdr:cNvPr>
        <xdr:cNvSpPr txBox="1"/>
      </xdr:nvSpPr>
      <xdr:spPr>
        <a:xfrm rot="16200000">
          <a:off x="8093220" y="4431734"/>
          <a:ext cx="473352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A63DFB82-6FCF-43D7-9D16-6FF78A8284C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38</xdr:row>
      <xdr:rowOff>173626</xdr:rowOff>
    </xdr:from>
    <xdr:to>
      <xdr:col>12</xdr:col>
      <xdr:colOff>222250</xdr:colOff>
      <xdr:row>45</xdr:row>
      <xdr:rowOff>33457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2517FAD-2630-4D16-86F3-939DCF2BB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300773</xdr:colOff>
      <xdr:row>36</xdr:row>
      <xdr:rowOff>163847</xdr:rowOff>
    </xdr:from>
    <xdr:to>
      <xdr:col>7</xdr:col>
      <xdr:colOff>143890</xdr:colOff>
      <xdr:row>38</xdr:row>
      <xdr:rowOff>28257</xdr:rowOff>
    </xdr:to>
    <xdr:sp macro="" textlink="$G$35">
      <xdr:nvSpPr>
        <xdr:cNvPr id="11" name="TextBox 10">
          <a:extLst>
            <a:ext uri="{FF2B5EF4-FFF2-40B4-BE49-F238E27FC236}">
              <a16:creationId xmlns:a16="http://schemas.microsoft.com/office/drawing/2014/main" id="{C8EB5F35-F13D-4961-86D2-5158D3F829CF}"/>
            </a:ext>
          </a:extLst>
        </xdr:cNvPr>
        <xdr:cNvSpPr txBox="1"/>
      </xdr:nvSpPr>
      <xdr:spPr>
        <a:xfrm>
          <a:off x="4780409" y="3535120"/>
          <a:ext cx="570481" cy="233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C1B86F6-A1BE-496F-8ADE-87897A04EBB7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0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41</xdr:row>
      <xdr:rowOff>58993</xdr:rowOff>
    </xdr:from>
    <xdr:to>
      <xdr:col>11</xdr:col>
      <xdr:colOff>340038</xdr:colOff>
      <xdr:row>43</xdr:row>
      <xdr:rowOff>164483</xdr:rowOff>
    </xdr:to>
    <xdr:sp macro="" textlink="$I$35">
      <xdr:nvSpPr>
        <xdr:cNvPr id="13" name="TextBox 12">
          <a:extLst>
            <a:ext uri="{FF2B5EF4-FFF2-40B4-BE49-F238E27FC236}">
              <a16:creationId xmlns:a16="http://schemas.microsoft.com/office/drawing/2014/main" id="{E028A30A-42FD-4062-B0F5-2DA2F44ADA25}"/>
            </a:ext>
          </a:extLst>
        </xdr:cNvPr>
        <xdr:cNvSpPr txBox="1"/>
      </xdr:nvSpPr>
      <xdr:spPr>
        <a:xfrm rot="16200000">
          <a:off x="8067740" y="4440095"/>
          <a:ext cx="474945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CA553A04-EDB4-4329-876D-060E18654A03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58</xdr:row>
      <xdr:rowOff>8591</xdr:rowOff>
    </xdr:from>
    <xdr:to>
      <xdr:col>12</xdr:col>
      <xdr:colOff>222250</xdr:colOff>
      <xdr:row>64</xdr:row>
      <xdr:rowOff>24865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3C32FB1-E305-4F5A-84C4-0FE0C40FA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300773</xdr:colOff>
      <xdr:row>55</xdr:row>
      <xdr:rowOff>163847</xdr:rowOff>
    </xdr:from>
    <xdr:to>
      <xdr:col>7</xdr:col>
      <xdr:colOff>143890</xdr:colOff>
      <xdr:row>57</xdr:row>
      <xdr:rowOff>28257</xdr:rowOff>
    </xdr:to>
    <xdr:sp macro="" textlink="$G$54">
      <xdr:nvSpPr>
        <xdr:cNvPr id="16" name="TextBox 15">
          <a:extLst>
            <a:ext uri="{FF2B5EF4-FFF2-40B4-BE49-F238E27FC236}">
              <a16:creationId xmlns:a16="http://schemas.microsoft.com/office/drawing/2014/main" id="{BEFB12E2-4307-461D-B835-CCDD75A6FB01}"/>
            </a:ext>
          </a:extLst>
        </xdr:cNvPr>
        <xdr:cNvSpPr txBox="1"/>
      </xdr:nvSpPr>
      <xdr:spPr>
        <a:xfrm>
          <a:off x="4780409" y="7068029"/>
          <a:ext cx="570481" cy="233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9CC017B9-BD9F-4F4A-99B4-BE34E9D5E19B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0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60</xdr:row>
      <xdr:rowOff>58993</xdr:rowOff>
    </xdr:from>
    <xdr:to>
      <xdr:col>11</xdr:col>
      <xdr:colOff>340038</xdr:colOff>
      <xdr:row>62</xdr:row>
      <xdr:rowOff>164483</xdr:rowOff>
    </xdr:to>
    <xdr:sp macro="" textlink="$I$54">
      <xdr:nvSpPr>
        <xdr:cNvPr id="17" name="TextBox 16">
          <a:extLst>
            <a:ext uri="{FF2B5EF4-FFF2-40B4-BE49-F238E27FC236}">
              <a16:creationId xmlns:a16="http://schemas.microsoft.com/office/drawing/2014/main" id="{AEA6D6E9-1245-4C3F-AE54-DF0D6255EB66}"/>
            </a:ext>
          </a:extLst>
        </xdr:cNvPr>
        <xdr:cNvSpPr txBox="1"/>
      </xdr:nvSpPr>
      <xdr:spPr>
        <a:xfrm rot="16200000">
          <a:off x="8067740" y="7973004"/>
          <a:ext cx="474945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2B0FA0F8-4533-4181-8557-1BE09C1BAF12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0</xdr:col>
      <xdr:colOff>702684</xdr:colOff>
      <xdr:row>76</xdr:row>
      <xdr:rowOff>185644</xdr:rowOff>
    </xdr:from>
    <xdr:to>
      <xdr:col>12</xdr:col>
      <xdr:colOff>222250</xdr:colOff>
      <xdr:row>83</xdr:row>
      <xdr:rowOff>30094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3C7CC26-019A-48B1-97A3-E8C6CC85C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300773</xdr:colOff>
      <xdr:row>74</xdr:row>
      <xdr:rowOff>163847</xdr:rowOff>
    </xdr:from>
    <xdr:to>
      <xdr:col>7</xdr:col>
      <xdr:colOff>143890</xdr:colOff>
      <xdr:row>76</xdr:row>
      <xdr:rowOff>28257</xdr:rowOff>
    </xdr:to>
    <xdr:sp macro="" textlink="$G$73">
      <xdr:nvSpPr>
        <xdr:cNvPr id="23" name="TextBox 22">
          <a:extLst>
            <a:ext uri="{FF2B5EF4-FFF2-40B4-BE49-F238E27FC236}">
              <a16:creationId xmlns:a16="http://schemas.microsoft.com/office/drawing/2014/main" id="{79A30088-7FA6-46D8-B265-C0558A0162F1}"/>
            </a:ext>
          </a:extLst>
        </xdr:cNvPr>
        <xdr:cNvSpPr txBox="1"/>
      </xdr:nvSpPr>
      <xdr:spPr>
        <a:xfrm>
          <a:off x="4818344" y="10541561"/>
          <a:ext cx="577903" cy="227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C79F53C-FE04-4555-9C4E-F84C40CE669D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0</a:t>
          </a:fld>
          <a:endParaRPr lang="en-AU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37478</xdr:colOff>
      <xdr:row>79</xdr:row>
      <xdr:rowOff>58993</xdr:rowOff>
    </xdr:from>
    <xdr:to>
      <xdr:col>11</xdr:col>
      <xdr:colOff>340038</xdr:colOff>
      <xdr:row>81</xdr:row>
      <xdr:rowOff>164483</xdr:rowOff>
    </xdr:to>
    <xdr:sp macro="" textlink="$I$73">
      <xdr:nvSpPr>
        <xdr:cNvPr id="27" name="TextBox 26">
          <a:extLst>
            <a:ext uri="{FF2B5EF4-FFF2-40B4-BE49-F238E27FC236}">
              <a16:creationId xmlns:a16="http://schemas.microsoft.com/office/drawing/2014/main" id="{943081A8-4FC3-4185-813F-554333F4FD7B}"/>
            </a:ext>
          </a:extLst>
        </xdr:cNvPr>
        <xdr:cNvSpPr txBox="1"/>
      </xdr:nvSpPr>
      <xdr:spPr>
        <a:xfrm rot="16200000">
          <a:off x="8146084" y="11426744"/>
          <a:ext cx="468347" cy="302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DF6DC05E-4D27-44EA-A9E5-3E5A042974EF}" type="TxLink">
            <a: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en-US" sz="1200" b="1" i="0" u="none" strike="noStrike">
            <a:solidFill>
              <a:schemeClr val="bg1">
                <a:lumMod val="50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B432-F592-46BC-8106-1DB6FBB47058}">
  <sheetPr>
    <pageSetUpPr fitToPage="1"/>
  </sheetPr>
  <dimension ref="A1:AA90"/>
  <sheetViews>
    <sheetView tabSelected="1" zoomScaleNormal="100" workbookViewId="0">
      <selection activeCell="G16" sqref="G16:H16"/>
    </sheetView>
  </sheetViews>
  <sheetFormatPr defaultRowHeight="14.5" x14ac:dyDescent="0.35"/>
  <cols>
    <col min="1" max="1" width="12.08984375" customWidth="1"/>
    <col min="2" max="11" width="10.453125" customWidth="1"/>
    <col min="12" max="12" width="5.08984375" customWidth="1"/>
    <col min="14" max="14" width="12.453125" customWidth="1"/>
    <col min="15" max="18" width="6.08984375" customWidth="1"/>
    <col min="19" max="19" width="7.36328125" customWidth="1"/>
    <col min="20" max="25" width="6.08984375" customWidth="1"/>
    <col min="26" max="26" width="10.7265625" bestFit="1" customWidth="1"/>
  </cols>
  <sheetData>
    <row r="1" spans="1:24" s="6" customFormat="1" ht="15.5" x14ac:dyDescent="0.35">
      <c r="A1" s="4"/>
      <c r="B1" s="4"/>
      <c r="C1" s="5"/>
      <c r="D1" s="5"/>
      <c r="E1" s="5"/>
      <c r="F1" s="5"/>
      <c r="G1" s="4"/>
      <c r="H1" s="4"/>
      <c r="I1" s="4"/>
      <c r="J1" s="4"/>
      <c r="K1" s="4"/>
      <c r="L1" s="4"/>
    </row>
    <row r="2" spans="1:24" s="6" customFormat="1" ht="15.5" x14ac:dyDescent="0.35">
      <c r="A2" s="4"/>
      <c r="B2" s="4"/>
      <c r="C2" s="5"/>
      <c r="D2" s="5"/>
      <c r="E2" s="5"/>
      <c r="F2" s="5"/>
      <c r="G2" s="4"/>
      <c r="H2" s="4"/>
      <c r="I2" s="4"/>
      <c r="J2" s="4"/>
      <c r="K2" s="4"/>
      <c r="L2" s="4"/>
    </row>
    <row r="3" spans="1:24" s="6" customFormat="1" ht="15.5" x14ac:dyDescent="0.35">
      <c r="A3" s="4"/>
      <c r="B3" s="4"/>
      <c r="C3" s="5"/>
      <c r="D3" s="5"/>
      <c r="E3" s="5"/>
      <c r="F3" s="5"/>
      <c r="G3" s="4"/>
      <c r="H3" s="4"/>
      <c r="I3" s="4"/>
      <c r="J3" s="4"/>
      <c r="K3" s="4"/>
      <c r="L3" s="4"/>
    </row>
    <row r="4" spans="1:24" s="6" customFormat="1" ht="15.5" x14ac:dyDescent="0.35">
      <c r="A4" s="4"/>
      <c r="B4" s="4"/>
      <c r="C4" s="5"/>
      <c r="D4" s="5"/>
      <c r="E4" s="5"/>
      <c r="F4" s="5"/>
      <c r="G4" s="4"/>
      <c r="H4" s="4"/>
      <c r="I4" s="4"/>
      <c r="J4" s="4"/>
      <c r="K4" s="4"/>
      <c r="L4" s="4"/>
    </row>
    <row r="5" spans="1:24" s="6" customFormat="1" ht="15.5" x14ac:dyDescent="0.35">
      <c r="A5" s="4"/>
      <c r="B5" s="4"/>
      <c r="C5" s="5"/>
      <c r="D5" s="5"/>
      <c r="E5" s="5"/>
      <c r="F5" s="5"/>
      <c r="G5" s="4"/>
      <c r="H5" s="4"/>
      <c r="I5" s="4"/>
      <c r="J5" s="4"/>
      <c r="K5" s="4"/>
      <c r="L5" s="4"/>
    </row>
    <row r="6" spans="1:24" s="6" customFormat="1" ht="15.5" x14ac:dyDescent="0.35">
      <c r="A6" s="4"/>
      <c r="B6" s="4"/>
      <c r="C6" s="5"/>
      <c r="D6" s="5"/>
      <c r="E6" s="5"/>
      <c r="F6" s="5"/>
      <c r="G6" s="4"/>
      <c r="H6" s="4"/>
      <c r="I6" s="4"/>
      <c r="J6" s="4"/>
      <c r="K6" s="4"/>
      <c r="L6" s="4"/>
    </row>
    <row r="7" spans="1:24" s="6" customFormat="1" ht="12" customHeight="1" x14ac:dyDescent="0.35">
      <c r="A7" s="4"/>
      <c r="B7" s="4"/>
      <c r="C7" s="5"/>
      <c r="D7" s="5"/>
      <c r="E7" s="5"/>
      <c r="F7" s="5"/>
      <c r="G7" s="4"/>
      <c r="H7" s="4"/>
      <c r="I7" s="4"/>
      <c r="J7" s="4"/>
      <c r="K7" s="4"/>
      <c r="L7" s="4"/>
    </row>
    <row r="8" spans="1:24" s="6" customFormat="1" ht="20" x14ac:dyDescent="0.4">
      <c r="A8" s="7" t="s">
        <v>44</v>
      </c>
      <c r="B8" s="8"/>
      <c r="C8" s="9"/>
      <c r="D8" s="9"/>
      <c r="E8" s="5"/>
      <c r="F8" s="5"/>
      <c r="G8" s="4"/>
      <c r="H8" s="4"/>
      <c r="I8" s="4"/>
      <c r="J8" s="4"/>
      <c r="K8" s="4"/>
      <c r="L8" s="4"/>
    </row>
    <row r="9" spans="1:24" s="6" customFormat="1" ht="11.5" customHeight="1" x14ac:dyDescent="0.35">
      <c r="A9" s="8"/>
      <c r="B9" s="8"/>
      <c r="C9" s="9"/>
      <c r="D9" s="9"/>
      <c r="E9" s="5"/>
      <c r="F9" s="5"/>
      <c r="G9" s="4"/>
      <c r="H9" s="4"/>
      <c r="I9" s="4"/>
      <c r="J9" s="4"/>
      <c r="K9" s="4"/>
      <c r="L9" s="4"/>
    </row>
    <row r="10" spans="1:24" s="6" customFormat="1" ht="15.5" x14ac:dyDescent="0.35">
      <c r="A10" s="39" t="s">
        <v>37</v>
      </c>
      <c r="B10" s="40"/>
      <c r="C10" s="39" t="s">
        <v>38</v>
      </c>
      <c r="D10" s="40"/>
      <c r="E10" s="9"/>
      <c r="F10" s="10" t="s">
        <v>39</v>
      </c>
      <c r="G10" s="11"/>
      <c r="H10" s="10" t="s">
        <v>40</v>
      </c>
      <c r="I10" s="11"/>
      <c r="J10" s="35" t="s">
        <v>41</v>
      </c>
      <c r="K10" s="35"/>
      <c r="L10" s="35"/>
    </row>
    <row r="11" spans="1:24" s="6" customFormat="1" ht="21.75" customHeight="1" x14ac:dyDescent="0.35">
      <c r="A11" s="41"/>
      <c r="B11" s="42"/>
      <c r="C11" s="43"/>
      <c r="D11" s="44"/>
      <c r="E11" s="9"/>
      <c r="F11" s="36"/>
      <c r="G11" s="37"/>
      <c r="H11" s="36"/>
      <c r="I11" s="37"/>
      <c r="J11" s="38"/>
      <c r="K11" s="38"/>
      <c r="L11" s="38"/>
    </row>
    <row r="12" spans="1:24" s="6" customFormat="1" ht="15.5" x14ac:dyDescent="0.35">
      <c r="A12" s="17" t="s">
        <v>56</v>
      </c>
      <c r="B12" s="9"/>
      <c r="C12" s="9"/>
      <c r="D12" s="9"/>
      <c r="E12" s="9"/>
      <c r="F12" s="10" t="s">
        <v>42</v>
      </c>
      <c r="G12" s="11"/>
      <c r="H12" s="10" t="s">
        <v>52</v>
      </c>
      <c r="I12" s="11"/>
      <c r="J12" s="35" t="s">
        <v>43</v>
      </c>
      <c r="K12" s="35"/>
      <c r="L12" s="35"/>
    </row>
    <row r="13" spans="1:24" s="6" customFormat="1" ht="21.5" customHeight="1" x14ac:dyDescent="0.35">
      <c r="A13" s="9"/>
      <c r="B13" s="9"/>
      <c r="C13" s="9"/>
      <c r="D13" s="9"/>
      <c r="E13" s="9"/>
      <c r="F13" s="36"/>
      <c r="G13" s="37"/>
      <c r="H13" s="36"/>
      <c r="I13" s="37"/>
      <c r="J13" s="38"/>
      <c r="K13" s="38"/>
      <c r="L13" s="38"/>
    </row>
    <row r="14" spans="1:24" s="6" customFormat="1" ht="9.5" customHeight="1" x14ac:dyDescent="0.35">
      <c r="A14" s="4"/>
      <c r="B14" s="4"/>
      <c r="C14" s="5"/>
      <c r="D14" s="5"/>
      <c r="E14" s="5"/>
      <c r="F14" s="5"/>
      <c r="G14" s="4"/>
      <c r="H14" s="4"/>
      <c r="I14" s="4"/>
      <c r="J14" s="4"/>
    </row>
    <row r="15" spans="1:24" ht="15.5" x14ac:dyDescent="0.35">
      <c r="A15" s="32" t="s">
        <v>54</v>
      </c>
      <c r="B15" s="33"/>
      <c r="C15" s="32" t="s">
        <v>55</v>
      </c>
      <c r="D15" s="33"/>
      <c r="E15" s="32" t="s">
        <v>160</v>
      </c>
      <c r="F15" s="33"/>
      <c r="G15" s="32" t="s">
        <v>51</v>
      </c>
      <c r="H15" s="33"/>
      <c r="I15" s="34" t="s">
        <v>46</v>
      </c>
      <c r="J15" s="34"/>
      <c r="K15" s="34" t="s">
        <v>53</v>
      </c>
      <c r="L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5" x14ac:dyDescent="0.35">
      <c r="A16" s="29" t="s">
        <v>45</v>
      </c>
      <c r="B16" s="30"/>
      <c r="C16" s="29"/>
      <c r="D16" s="30"/>
      <c r="E16" s="29"/>
      <c r="F16" s="30"/>
      <c r="G16" s="29"/>
      <c r="H16" s="30"/>
      <c r="I16" s="31" t="str">
        <f>IF(E16=0,"",VLOOKUP(E16,Sheet2!$U$2:$V$41,2,0))</f>
        <v/>
      </c>
      <c r="J16" s="31"/>
      <c r="K16" s="31">
        <f>(G16*C16)/1000</f>
        <v>0</v>
      </c>
      <c r="L16" s="31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7" ht="14.5" customHeight="1" x14ac:dyDescent="0.35">
      <c r="A17" s="13" t="s">
        <v>115</v>
      </c>
      <c r="L17" s="12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7" ht="14.5" customHeight="1" x14ac:dyDescent="0.35">
      <c r="A18" s="13" t="s">
        <v>73</v>
      </c>
      <c r="G18" s="56" t="str">
        <f>IF(G16=0,"Please input overall length first.","")</f>
        <v>Please input overall length first.</v>
      </c>
      <c r="K18" s="24" t="str">
        <f>IF(G16=0,"",IF(OR(G16&lt;600,G16&gt;13000),"*error, min length 600 &amp; max length 13,000",""))</f>
        <v/>
      </c>
      <c r="L18" s="12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7" ht="14.5" customHeight="1" x14ac:dyDescent="0.35">
      <c r="A19" s="13"/>
      <c r="L19" s="12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ht="14.5" customHeight="1" x14ac:dyDescent="0.35">
      <c r="A20" s="13"/>
      <c r="L20" s="12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ht="14.5" customHeight="1" x14ac:dyDescent="0.35">
      <c r="A21" s="13"/>
      <c r="L21" s="12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7" ht="14.5" customHeight="1" x14ac:dyDescent="0.35">
      <c r="A22" s="13"/>
      <c r="L22" s="12"/>
    </row>
    <row r="23" spans="1:27" ht="14.5" customHeight="1" x14ac:dyDescent="0.35">
      <c r="A23" s="13"/>
      <c r="L23" s="12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.5" customHeight="1" x14ac:dyDescent="0.35">
      <c r="A24" s="13"/>
      <c r="L24" s="12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4.5" customHeight="1" x14ac:dyDescent="0.35">
      <c r="A25" s="13"/>
      <c r="L25" s="12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4.5" customHeight="1" x14ac:dyDescent="0.35">
      <c r="A26" s="13"/>
      <c r="L26" s="12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4.5" customHeight="1" x14ac:dyDescent="0.35">
      <c r="A27" s="13"/>
      <c r="L27" s="12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4.5" customHeight="1" x14ac:dyDescent="0.35">
      <c r="A28" s="13"/>
      <c r="B28" s="23" t="s">
        <v>117</v>
      </c>
      <c r="L28" s="1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4.5" customHeight="1" x14ac:dyDescent="0.35">
      <c r="A29" s="13"/>
      <c r="B29" s="22" t="s">
        <v>26</v>
      </c>
      <c r="C29" s="22" t="s">
        <v>27</v>
      </c>
      <c r="D29" s="22" t="s">
        <v>28</v>
      </c>
      <c r="E29" s="22" t="s">
        <v>29</v>
      </c>
      <c r="F29" s="22" t="s">
        <v>30</v>
      </c>
      <c r="G29" s="22" t="s">
        <v>31</v>
      </c>
      <c r="H29" s="22" t="s">
        <v>32</v>
      </c>
      <c r="I29" s="22" t="s">
        <v>33</v>
      </c>
      <c r="J29" s="22" t="s">
        <v>34</v>
      </c>
      <c r="K29" s="22" t="s">
        <v>35</v>
      </c>
      <c r="L29" s="1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4.5" customHeight="1" x14ac:dyDescent="0.35">
      <c r="A30" s="14" t="s">
        <v>116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4.5" customHeight="1" x14ac:dyDescent="0.35">
      <c r="A31" s="14" t="s">
        <v>70</v>
      </c>
      <c r="B31" s="28" t="s">
        <v>71</v>
      </c>
      <c r="C31" s="28" t="s">
        <v>71</v>
      </c>
      <c r="D31" s="28" t="s">
        <v>71</v>
      </c>
      <c r="E31" s="28" t="s">
        <v>71</v>
      </c>
      <c r="F31" s="28" t="s">
        <v>71</v>
      </c>
      <c r="G31" s="28" t="s">
        <v>71</v>
      </c>
      <c r="H31" s="28" t="s">
        <v>71</v>
      </c>
      <c r="I31" s="28" t="s">
        <v>71</v>
      </c>
      <c r="J31" s="28" t="s">
        <v>71</v>
      </c>
      <c r="K31" s="28" t="s">
        <v>71</v>
      </c>
      <c r="L31" s="12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4.5" customHeight="1" x14ac:dyDescent="0.35">
      <c r="A32" s="15"/>
      <c r="B32" s="20" t="str">
        <f>IF(B30=0,"",IF(B30&lt;35,"*error, increase hole distance",""))</f>
        <v/>
      </c>
      <c r="C32" s="20"/>
      <c r="D32" s="21"/>
      <c r="E32" s="20" t="str">
        <f>IF(OR(C30&lt;0,AND(C30&gt;0,C30&lt;(B30+22)),D30&lt;0,AND(D30&gt;0,D30&lt;(C30+22)),E30&lt;0,AND(E30&gt;0,E30&lt;(D30+22)),F30&lt;0,AND(F30&gt;0,F30&lt;(E30+22)),G30&lt;0,AND(G30&gt;0,G30&lt;(F30+22)),H30&lt;0,AND(H30&gt;0,H30&lt;(G30+22)),I30&lt;0,AND(I30&gt;0,I30&lt;(H30+22)),J30&lt;0,AND(J30&gt;0,J30&lt;(I30+22)),K30&lt;0,AND(K30&gt;0,K30&lt;(J30+22))),"*error with hole distances, try increasing","")</f>
        <v/>
      </c>
      <c r="F32" s="21"/>
      <c r="G32" s="21"/>
      <c r="H32" s="21"/>
      <c r="I32" s="21"/>
      <c r="J32" s="21"/>
      <c r="K32" s="21" t="str">
        <f>IF(G16=0,"",IF(OR(B30&gt;(G16-35),C30&gt;(G16-35),D30&gt;(G16-35),E30&gt;(G16-35),F30&gt;(G16-35),G30&gt;(G16-35),H30&gt;(G16-35),I30&gt;(G16-35),J30&gt;(G16-35),K30&gt;(G16-35)),"*error, hole exceeds part length or close to edge",""))</f>
        <v/>
      </c>
      <c r="L32" s="1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5" customHeight="1" x14ac:dyDescent="0.35"/>
    <row r="34" spans="1:27" ht="15.5" customHeight="1" x14ac:dyDescent="0.35">
      <c r="A34" s="32" t="s">
        <v>54</v>
      </c>
      <c r="B34" s="33"/>
      <c r="C34" s="32" t="s">
        <v>55</v>
      </c>
      <c r="D34" s="33"/>
      <c r="E34" s="32" t="s">
        <v>160</v>
      </c>
      <c r="F34" s="33"/>
      <c r="G34" s="32" t="s">
        <v>51</v>
      </c>
      <c r="H34" s="33"/>
      <c r="I34" s="34" t="s">
        <v>46</v>
      </c>
      <c r="J34" s="34"/>
      <c r="K34" s="34" t="s">
        <v>53</v>
      </c>
      <c r="L34" s="34"/>
      <c r="V34" s="6"/>
      <c r="W34" s="6"/>
      <c r="X34" s="6"/>
    </row>
    <row r="35" spans="1:27" ht="15.5" x14ac:dyDescent="0.35">
      <c r="A35" s="29" t="s">
        <v>118</v>
      </c>
      <c r="B35" s="30"/>
      <c r="C35" s="29"/>
      <c r="D35" s="30"/>
      <c r="E35" s="29"/>
      <c r="F35" s="30"/>
      <c r="G35" s="29"/>
      <c r="H35" s="30"/>
      <c r="I35" s="31" t="str">
        <f>IF(E35=0,"",VLOOKUP(E35,Sheet2!$U$2:$V$41,2,0))</f>
        <v/>
      </c>
      <c r="J35" s="31"/>
      <c r="K35" s="31">
        <f>(G35*C35)/1000</f>
        <v>0</v>
      </c>
      <c r="L35" s="31"/>
      <c r="V35" s="6"/>
      <c r="W35" s="6"/>
      <c r="X35" s="6"/>
    </row>
    <row r="36" spans="1:27" ht="14.5" customHeight="1" x14ac:dyDescent="0.35">
      <c r="A36" s="13" t="s">
        <v>115</v>
      </c>
      <c r="L36" s="12"/>
    </row>
    <row r="37" spans="1:27" ht="14.5" customHeight="1" x14ac:dyDescent="0.35">
      <c r="A37" s="13" t="s">
        <v>73</v>
      </c>
      <c r="K37" s="24" t="str">
        <f>IF(G35=0,"",IF(OR(G35&lt;600,G35&gt;13000),"*error, min length 600 &amp; max length 13,000",""))</f>
        <v/>
      </c>
      <c r="L37" s="12"/>
    </row>
    <row r="38" spans="1:27" ht="14.5" customHeight="1" x14ac:dyDescent="0.35">
      <c r="A38" s="13"/>
      <c r="L38" s="12"/>
    </row>
    <row r="39" spans="1:27" ht="14.5" customHeight="1" x14ac:dyDescent="0.35">
      <c r="A39" s="13"/>
      <c r="L39" s="12"/>
    </row>
    <row r="40" spans="1:27" ht="14.5" customHeight="1" x14ac:dyDescent="0.35">
      <c r="A40" s="13"/>
      <c r="L40" s="12"/>
    </row>
    <row r="41" spans="1:27" ht="14.5" customHeight="1" x14ac:dyDescent="0.35">
      <c r="A41" s="13"/>
      <c r="L41" s="12"/>
    </row>
    <row r="42" spans="1:27" ht="14.5" customHeight="1" x14ac:dyDescent="0.35">
      <c r="A42" s="13"/>
      <c r="L42" s="12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.5" customHeight="1" x14ac:dyDescent="0.35">
      <c r="A43" s="13"/>
      <c r="L43" s="12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4.5" customHeight="1" x14ac:dyDescent="0.35">
      <c r="A44" s="13"/>
      <c r="L44" s="12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4.5" customHeight="1" x14ac:dyDescent="0.35">
      <c r="A45" s="13"/>
      <c r="L45" s="12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4.5" customHeight="1" x14ac:dyDescent="0.35">
      <c r="A46" s="13"/>
      <c r="L46" s="12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4.5" customHeight="1" x14ac:dyDescent="0.35">
      <c r="A47" s="13"/>
      <c r="B47" s="23" t="s">
        <v>117</v>
      </c>
      <c r="L47" s="12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.5" customHeight="1" x14ac:dyDescent="0.35">
      <c r="A48" s="13"/>
      <c r="B48" s="22" t="s">
        <v>26</v>
      </c>
      <c r="C48" s="22" t="s">
        <v>27</v>
      </c>
      <c r="D48" s="22" t="s">
        <v>28</v>
      </c>
      <c r="E48" s="22" t="s">
        <v>29</v>
      </c>
      <c r="F48" s="22" t="s">
        <v>30</v>
      </c>
      <c r="G48" s="22" t="s">
        <v>31</v>
      </c>
      <c r="H48" s="22" t="s">
        <v>32</v>
      </c>
      <c r="I48" s="22" t="s">
        <v>33</v>
      </c>
      <c r="J48" s="22" t="s">
        <v>34</v>
      </c>
      <c r="K48" s="22" t="s">
        <v>35</v>
      </c>
      <c r="L48" s="12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4.5" customHeight="1" x14ac:dyDescent="0.35">
      <c r="A49" s="14" t="s">
        <v>116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2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4.5" customHeight="1" x14ac:dyDescent="0.35">
      <c r="A50" s="14" t="s">
        <v>70</v>
      </c>
      <c r="B50" s="28" t="s">
        <v>71</v>
      </c>
      <c r="C50" s="28" t="s">
        <v>71</v>
      </c>
      <c r="D50" s="28" t="s">
        <v>71</v>
      </c>
      <c r="E50" s="28" t="s">
        <v>71</v>
      </c>
      <c r="F50" s="28" t="s">
        <v>71</v>
      </c>
      <c r="G50" s="28" t="s">
        <v>71</v>
      </c>
      <c r="H50" s="28" t="s">
        <v>71</v>
      </c>
      <c r="I50" s="28" t="s">
        <v>71</v>
      </c>
      <c r="J50" s="28" t="s">
        <v>71</v>
      </c>
      <c r="K50" s="28" t="s">
        <v>71</v>
      </c>
      <c r="L50" s="12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4.5" customHeight="1" x14ac:dyDescent="0.35">
      <c r="A51" s="15"/>
      <c r="B51" s="20" t="str">
        <f>IF(B49=0,"",IF(B49&lt;35,"*error, increase hole distance",""))</f>
        <v/>
      </c>
      <c r="C51" s="20"/>
      <c r="D51" s="21"/>
      <c r="E51" s="20" t="str">
        <f>IF(OR(C49&lt;0,AND(C49&gt;0,C49&lt;(B49+22)),D49&lt;0,AND(D49&gt;0,D49&lt;(C49+22)),E49&lt;0,AND(E49&gt;0,E49&lt;(D49+22)),F49&lt;0,AND(F49&gt;0,F49&lt;(E49+22)),G49&lt;0,AND(G49&gt;0,G49&lt;(F49+22)),H49&lt;0,AND(H49&gt;0,H49&lt;(G49+22)),I49&lt;0,AND(I49&gt;0,I49&lt;(H49+22)),J49&lt;0,AND(J49&gt;0,J49&lt;(I49+22)),K49&lt;0,AND(K49&gt;0,K49&lt;(J49+22))),"*error with hole distances, try increasing","")</f>
        <v/>
      </c>
      <c r="F51" s="21"/>
      <c r="G51" s="21"/>
      <c r="H51" s="21"/>
      <c r="I51" s="21"/>
      <c r="J51" s="21"/>
      <c r="K51" s="21" t="str">
        <f>IF(G35=0,"",IF(OR(B49&gt;(G35-35),C49&gt;(G35-35),D49&gt;(G35-35),E49&gt;(G35-35),F49&gt;(G35-35),G49&gt;(G35-35),H49&gt;(G35-35),I49&gt;(G35-35),J49&gt;(G35-35),K49&gt;(G35-35)),"*error, hole exceeds part length or close to edge",""))</f>
        <v/>
      </c>
      <c r="L51" s="1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5" customHeight="1" x14ac:dyDescent="0.35"/>
    <row r="53" spans="1:27" ht="15.5" customHeight="1" x14ac:dyDescent="0.35">
      <c r="A53" s="32" t="s">
        <v>54</v>
      </c>
      <c r="B53" s="33"/>
      <c r="C53" s="32" t="s">
        <v>55</v>
      </c>
      <c r="D53" s="33"/>
      <c r="E53" s="32" t="s">
        <v>160</v>
      </c>
      <c r="F53" s="33"/>
      <c r="G53" s="32" t="s">
        <v>51</v>
      </c>
      <c r="H53" s="33"/>
      <c r="I53" s="34" t="s">
        <v>46</v>
      </c>
      <c r="J53" s="34"/>
      <c r="K53" s="34" t="s">
        <v>53</v>
      </c>
      <c r="L53" s="34"/>
      <c r="X53" s="6"/>
    </row>
    <row r="54" spans="1:27" ht="15.5" x14ac:dyDescent="0.35">
      <c r="A54" s="29" t="s">
        <v>119</v>
      </c>
      <c r="B54" s="30"/>
      <c r="C54" s="29"/>
      <c r="D54" s="30"/>
      <c r="E54" s="29"/>
      <c r="F54" s="30"/>
      <c r="G54" s="29"/>
      <c r="H54" s="30"/>
      <c r="I54" s="31" t="str">
        <f>IF(E54=0,"",VLOOKUP(E54,Sheet2!$U$2:$V$41,2,0))</f>
        <v/>
      </c>
      <c r="J54" s="31"/>
      <c r="K54" s="31">
        <f>(G54*C54)/1000</f>
        <v>0</v>
      </c>
      <c r="L54" s="31"/>
      <c r="X54" s="6"/>
    </row>
    <row r="55" spans="1:27" ht="14.5" customHeight="1" x14ac:dyDescent="0.35">
      <c r="A55" s="13" t="s">
        <v>115</v>
      </c>
      <c r="L55" s="12"/>
    </row>
    <row r="56" spans="1:27" ht="14.5" customHeight="1" x14ac:dyDescent="0.35">
      <c r="A56" s="13" t="s">
        <v>73</v>
      </c>
      <c r="K56" s="24" t="str">
        <f>IF(G54=0,"",IF(OR(G54&lt;600,G54&gt;13000),"*error, min length 600 &amp; max length 13,000",""))</f>
        <v/>
      </c>
      <c r="L56" s="12"/>
    </row>
    <row r="57" spans="1:27" ht="14.5" customHeight="1" x14ac:dyDescent="0.35">
      <c r="A57" s="13"/>
      <c r="L57" s="12"/>
    </row>
    <row r="58" spans="1:27" ht="14.5" customHeight="1" x14ac:dyDescent="0.35">
      <c r="A58" s="13"/>
      <c r="L58" s="12"/>
    </row>
    <row r="59" spans="1:27" ht="14.5" customHeight="1" x14ac:dyDescent="0.35">
      <c r="A59" s="13"/>
      <c r="L59" s="12"/>
    </row>
    <row r="60" spans="1:27" ht="14.5" customHeight="1" x14ac:dyDescent="0.35">
      <c r="A60" s="13"/>
      <c r="L60" s="12"/>
    </row>
    <row r="61" spans="1:27" ht="14.5" customHeight="1" x14ac:dyDescent="0.35">
      <c r="A61" s="13"/>
      <c r="L61" s="12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4.5" customHeight="1" x14ac:dyDescent="0.35">
      <c r="A62" s="13"/>
      <c r="L62" s="1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4.5" customHeight="1" x14ac:dyDescent="0.35">
      <c r="A63" s="13"/>
      <c r="L63" s="12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4.5" customHeight="1" x14ac:dyDescent="0.35">
      <c r="A64" s="13"/>
      <c r="L64" s="12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4.5" customHeight="1" x14ac:dyDescent="0.35">
      <c r="A65" s="13"/>
      <c r="L65" s="12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4.5" customHeight="1" x14ac:dyDescent="0.35">
      <c r="A66" s="13"/>
      <c r="B66" s="23" t="s">
        <v>117</v>
      </c>
      <c r="L66" s="12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4.5" customHeight="1" x14ac:dyDescent="0.35">
      <c r="A67" s="13"/>
      <c r="B67" s="22" t="s">
        <v>26</v>
      </c>
      <c r="C67" s="22" t="s">
        <v>27</v>
      </c>
      <c r="D67" s="22" t="s">
        <v>28</v>
      </c>
      <c r="E67" s="22" t="s">
        <v>29</v>
      </c>
      <c r="F67" s="22" t="s">
        <v>30</v>
      </c>
      <c r="G67" s="22" t="s">
        <v>31</v>
      </c>
      <c r="H67" s="22" t="s">
        <v>32</v>
      </c>
      <c r="I67" s="22" t="s">
        <v>33</v>
      </c>
      <c r="J67" s="22" t="s">
        <v>34</v>
      </c>
      <c r="K67" s="22" t="s">
        <v>35</v>
      </c>
      <c r="L67" s="12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4.5" customHeight="1" x14ac:dyDescent="0.35">
      <c r="A68" s="14" t="s">
        <v>116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12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4.5" customHeight="1" x14ac:dyDescent="0.35">
      <c r="A69" s="14" t="s">
        <v>70</v>
      </c>
      <c r="B69" s="28" t="s">
        <v>71</v>
      </c>
      <c r="C69" s="28" t="s">
        <v>71</v>
      </c>
      <c r="D69" s="28" t="s">
        <v>71</v>
      </c>
      <c r="E69" s="28" t="s">
        <v>71</v>
      </c>
      <c r="F69" s="28" t="s">
        <v>71</v>
      </c>
      <c r="G69" s="28" t="s">
        <v>71</v>
      </c>
      <c r="H69" s="28" t="s">
        <v>71</v>
      </c>
      <c r="I69" s="28" t="s">
        <v>71</v>
      </c>
      <c r="J69" s="28" t="s">
        <v>71</v>
      </c>
      <c r="K69" s="28" t="s">
        <v>71</v>
      </c>
      <c r="L69" s="1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4.5" customHeight="1" x14ac:dyDescent="0.35">
      <c r="A70" s="15"/>
      <c r="B70" s="20" t="str">
        <f>IF(B68=0,"",IF(B68&lt;35,"*error, increase hole distance",""))</f>
        <v/>
      </c>
      <c r="C70" s="20"/>
      <c r="D70" s="21"/>
      <c r="E70" s="20" t="str">
        <f>IF(OR(C68&lt;0,AND(C68&gt;0,C68&lt;(B68+22)),D68&lt;0,AND(D68&gt;0,D68&lt;(C68+22)),E68&lt;0,AND(E68&gt;0,E68&lt;(D68+22)),F68&lt;0,AND(F68&gt;0,F68&lt;(E68+22)),G68&lt;0,AND(G68&gt;0,G68&lt;(F68+22)),H68&lt;0,AND(H68&gt;0,H68&lt;(G68+22)),I68&lt;0,AND(I68&gt;0,I68&lt;(H68+22)),J68&lt;0,AND(J68&gt;0,J68&lt;(I68+22)),K68&lt;0,AND(K68&gt;0,K68&lt;(J68+22))),"*error with hole distances, try increasing","")</f>
        <v/>
      </c>
      <c r="F70" s="21"/>
      <c r="G70" s="21"/>
      <c r="H70" s="21"/>
      <c r="I70" s="21"/>
      <c r="J70" s="21"/>
      <c r="K70" s="21" t="str">
        <f>IF(G54=0,"",IF(OR(B68&gt;(G54-35),C68&gt;(G54-35),D68&gt;(G54-35),E68&gt;(G54-35),F68&gt;(G54-35),G68&gt;(G54-35),H68&gt;(G54-35),I68&gt;(G54-35),J68&gt;(G54-35),K68&gt;(G54-35)),"*error, hole exceeds part length or close to edge",""))</f>
        <v/>
      </c>
      <c r="L70" s="1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5" customHeight="1" x14ac:dyDescent="0.35"/>
    <row r="72" spans="1:27" ht="15.5" customHeight="1" x14ac:dyDescent="0.35">
      <c r="A72" s="32" t="s">
        <v>54</v>
      </c>
      <c r="B72" s="33"/>
      <c r="C72" s="32" t="s">
        <v>55</v>
      </c>
      <c r="D72" s="33"/>
      <c r="E72" s="32" t="s">
        <v>160</v>
      </c>
      <c r="F72" s="33"/>
      <c r="G72" s="32" t="s">
        <v>51</v>
      </c>
      <c r="H72" s="33"/>
      <c r="I72" s="34" t="s">
        <v>46</v>
      </c>
      <c r="J72" s="34"/>
      <c r="K72" s="34" t="s">
        <v>53</v>
      </c>
      <c r="L72" s="34"/>
      <c r="X72" s="6"/>
    </row>
    <row r="73" spans="1:27" ht="15.5" x14ac:dyDescent="0.35">
      <c r="A73" s="29" t="s">
        <v>162</v>
      </c>
      <c r="B73" s="30"/>
      <c r="C73" s="29"/>
      <c r="D73" s="30"/>
      <c r="E73" s="29"/>
      <c r="F73" s="30"/>
      <c r="G73" s="29"/>
      <c r="H73" s="30"/>
      <c r="I73" s="31" t="str">
        <f>IF(E73=0,"",VLOOKUP(E73,Sheet2!$U$2:$V$41,2,0))</f>
        <v/>
      </c>
      <c r="J73" s="31"/>
      <c r="K73" s="31">
        <f>(G73*C73)/1000</f>
        <v>0</v>
      </c>
      <c r="L73" s="31"/>
      <c r="X73" s="6"/>
    </row>
    <row r="74" spans="1:27" ht="14.5" customHeight="1" x14ac:dyDescent="0.35">
      <c r="A74" s="13" t="s">
        <v>115</v>
      </c>
      <c r="L74" s="12"/>
    </row>
    <row r="75" spans="1:27" ht="14.5" customHeight="1" x14ac:dyDescent="0.35">
      <c r="A75" s="13" t="s">
        <v>73</v>
      </c>
      <c r="K75" s="24" t="str">
        <f>IF(G73=0,"",IF(OR(G73&lt;600,G73&gt;13000),"*error, min length 600 &amp; max length 13,000",""))</f>
        <v/>
      </c>
      <c r="L75" s="12"/>
    </row>
    <row r="76" spans="1:27" ht="14.5" customHeight="1" x14ac:dyDescent="0.35">
      <c r="A76" s="13"/>
      <c r="L76" s="12"/>
    </row>
    <row r="77" spans="1:27" ht="14.5" customHeight="1" x14ac:dyDescent="0.35">
      <c r="A77" s="13"/>
      <c r="L77" s="12"/>
    </row>
    <row r="78" spans="1:27" ht="14.5" customHeight="1" x14ac:dyDescent="0.35">
      <c r="A78" s="13"/>
      <c r="L78" s="12"/>
    </row>
    <row r="79" spans="1:27" ht="14.5" customHeight="1" x14ac:dyDescent="0.35">
      <c r="A79" s="13"/>
      <c r="L79" s="12"/>
    </row>
    <row r="80" spans="1:27" ht="14.5" customHeight="1" x14ac:dyDescent="0.35">
      <c r="A80" s="13"/>
      <c r="L80" s="1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4.5" customHeight="1" x14ac:dyDescent="0.35">
      <c r="A81" s="13"/>
      <c r="L81" s="12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4.5" customHeight="1" x14ac:dyDescent="0.35">
      <c r="A82" s="13"/>
      <c r="L82" s="1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4.5" customHeight="1" x14ac:dyDescent="0.35">
      <c r="A83" s="13"/>
      <c r="L83" s="12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4.5" customHeight="1" x14ac:dyDescent="0.35">
      <c r="A84" s="13"/>
      <c r="L84" s="12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4.5" customHeight="1" x14ac:dyDescent="0.35">
      <c r="A85" s="13"/>
      <c r="B85" s="23" t="s">
        <v>117</v>
      </c>
      <c r="L85" s="12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4.5" customHeight="1" x14ac:dyDescent="0.35">
      <c r="A86" s="13"/>
      <c r="B86" s="22" t="s">
        <v>26</v>
      </c>
      <c r="C86" s="22" t="s">
        <v>27</v>
      </c>
      <c r="D86" s="22" t="s">
        <v>28</v>
      </c>
      <c r="E86" s="22" t="s">
        <v>29</v>
      </c>
      <c r="F86" s="22" t="s">
        <v>30</v>
      </c>
      <c r="G86" s="22" t="s">
        <v>31</v>
      </c>
      <c r="H86" s="22" t="s">
        <v>32</v>
      </c>
      <c r="I86" s="22" t="s">
        <v>33</v>
      </c>
      <c r="J86" s="22" t="s">
        <v>34</v>
      </c>
      <c r="K86" s="22" t="s">
        <v>35</v>
      </c>
      <c r="L86" s="12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4.5" customHeight="1" x14ac:dyDescent="0.35">
      <c r="A87" s="14" t="s">
        <v>116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12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4.5" customHeight="1" x14ac:dyDescent="0.35">
      <c r="A88" s="14" t="s">
        <v>70</v>
      </c>
      <c r="B88" s="28" t="s">
        <v>71</v>
      </c>
      <c r="C88" s="28" t="s">
        <v>71</v>
      </c>
      <c r="D88" s="28" t="s">
        <v>71</v>
      </c>
      <c r="E88" s="28" t="s">
        <v>71</v>
      </c>
      <c r="F88" s="28" t="s">
        <v>71</v>
      </c>
      <c r="G88" s="28" t="s">
        <v>71</v>
      </c>
      <c r="H88" s="28" t="s">
        <v>71</v>
      </c>
      <c r="I88" s="28" t="s">
        <v>71</v>
      </c>
      <c r="J88" s="28" t="s">
        <v>71</v>
      </c>
      <c r="K88" s="28" t="s">
        <v>71</v>
      </c>
      <c r="L88" s="12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4.5" customHeight="1" x14ac:dyDescent="0.35">
      <c r="A89" s="15"/>
      <c r="B89" s="20" t="str">
        <f>IF(B87=0,"",IF(B87&lt;35,"*error, increase hole distance",""))</f>
        <v/>
      </c>
      <c r="C89" s="20"/>
      <c r="D89" s="21"/>
      <c r="E89" s="20" t="str">
        <f>IF(OR(C87&lt;0,AND(C87&gt;0,C87&lt;(B87+22)),D87&lt;0,AND(D87&gt;0,D87&lt;(C87+22)),E87&lt;0,AND(E87&gt;0,E87&lt;(D87+22)),F87&lt;0,AND(F87&gt;0,F87&lt;(E87+22)),G87&lt;0,AND(G87&gt;0,G87&lt;(F87+22)),H87&lt;0,AND(H87&gt;0,H87&lt;(G87+22)),I87&lt;0,AND(I87&gt;0,I87&lt;(H87+22)),J87&lt;0,AND(J87&gt;0,J87&lt;(I87+22)),K87&lt;0,AND(K87&gt;0,K87&lt;(J87+22))),"*error with hole distances, try increasing","")</f>
        <v/>
      </c>
      <c r="F89" s="21"/>
      <c r="G89" s="21"/>
      <c r="H89" s="21"/>
      <c r="I89" s="21"/>
      <c r="J89" s="21"/>
      <c r="K89" s="21" t="str">
        <f>IF(G73=0,"",IF(OR(B87&gt;(G73-35),C87&gt;(G73-35),D87&gt;(G73-35),E87&gt;(G73-35),F87&gt;(G73-35),G87&gt;(G73-35),H87&gt;(G73-35),I87&gt;(G73-35),J87&gt;(G73-35),K87&gt;(G73-35)),"*error, hole exceeds part length or close to edge",""))</f>
        <v/>
      </c>
      <c r="L89" s="1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x14ac:dyDescent="0.35">
      <c r="A90" s="18" t="s">
        <v>161</v>
      </c>
    </row>
  </sheetData>
  <sheetProtection algorithmName="SHA-512" hashValue="m/P5OvDMDkV5mFMuZH1jrIq6uh2Ljs9OeuBRSFlSlzor6WG6N6Oi/v5JhWNRquUs8Hi+runWXD2SpZf2yGfk/g==" saltValue="Djvp7fyoJGQcmEtFT4vN8w==" spinCount="100000" sheet="1" objects="1" scenarios="1"/>
  <mergeCells count="60">
    <mergeCell ref="A10:B10"/>
    <mergeCell ref="C10:D10"/>
    <mergeCell ref="J10:L10"/>
    <mergeCell ref="A11:B11"/>
    <mergeCell ref="C11:D11"/>
    <mergeCell ref="F11:G11"/>
    <mergeCell ref="H11:I11"/>
    <mergeCell ref="J11:L11"/>
    <mergeCell ref="A15:B15"/>
    <mergeCell ref="C15:D15"/>
    <mergeCell ref="E15:F15"/>
    <mergeCell ref="G15:H15"/>
    <mergeCell ref="I15:J15"/>
    <mergeCell ref="K16:L16"/>
    <mergeCell ref="J12:L12"/>
    <mergeCell ref="F13:G13"/>
    <mergeCell ref="H13:I13"/>
    <mergeCell ref="J13:L13"/>
    <mergeCell ref="K15:L15"/>
    <mergeCell ref="A16:B16"/>
    <mergeCell ref="C16:D16"/>
    <mergeCell ref="E16:F16"/>
    <mergeCell ref="G16:H16"/>
    <mergeCell ref="I16:J16"/>
    <mergeCell ref="K35:L35"/>
    <mergeCell ref="A34:B34"/>
    <mergeCell ref="C34:D34"/>
    <mergeCell ref="E34:F34"/>
    <mergeCell ref="G34:H34"/>
    <mergeCell ref="I34:J34"/>
    <mergeCell ref="K34:L34"/>
    <mergeCell ref="A35:B35"/>
    <mergeCell ref="C35:D35"/>
    <mergeCell ref="E35:F35"/>
    <mergeCell ref="G35:H35"/>
    <mergeCell ref="I35:J35"/>
    <mergeCell ref="K54:L54"/>
    <mergeCell ref="A53:B53"/>
    <mergeCell ref="C53:D53"/>
    <mergeCell ref="E53:F53"/>
    <mergeCell ref="G53:H53"/>
    <mergeCell ref="I53:J53"/>
    <mergeCell ref="K53:L53"/>
    <mergeCell ref="A54:B54"/>
    <mergeCell ref="C54:D54"/>
    <mergeCell ref="E54:F54"/>
    <mergeCell ref="G54:H54"/>
    <mergeCell ref="I54:J54"/>
    <mergeCell ref="K73:L73"/>
    <mergeCell ref="A72:B72"/>
    <mergeCell ref="C72:D72"/>
    <mergeCell ref="E72:F72"/>
    <mergeCell ref="G72:H72"/>
    <mergeCell ref="I72:J72"/>
    <mergeCell ref="K72:L72"/>
    <mergeCell ref="A73:B73"/>
    <mergeCell ref="C73:D73"/>
    <mergeCell ref="E73:F73"/>
    <mergeCell ref="G73:H73"/>
    <mergeCell ref="I73:J73"/>
  </mergeCells>
  <printOptions horizontalCentered="1"/>
  <pageMargins left="0.25" right="0.25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15BC61-C8F1-4A24-9EE5-5756BC4F3281}">
          <x14:formula1>
            <xm:f>Sheet2!$U$2:$U$41</xm:f>
          </x14:formula1>
          <xm:sqref>E16:F16 E35:F35 E54:F54 E73:F73</xm:sqref>
        </x14:dataValidation>
        <x14:dataValidation type="list" allowBlank="1" showInputMessage="1" showErrorMessage="1" xr:uid="{E7A39CD0-B56E-41BE-8B4C-2274ABC9F3D3}">
          <x14:formula1>
            <xm:f>Sheet2!$R$2:$R$3</xm:f>
          </x14:formula1>
          <xm:sqref>B31:K31 B50:K50 B69:K69 B88:K88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D687-C287-49DC-B898-3182E984B481}">
  <sheetPr>
    <pageSetUpPr fitToPage="1"/>
  </sheetPr>
  <dimension ref="A1:AA90"/>
  <sheetViews>
    <sheetView topLeftCell="A49" zoomScale="70" zoomScaleNormal="70" workbookViewId="0">
      <selection activeCell="E73" sqref="E73:F73"/>
    </sheetView>
  </sheetViews>
  <sheetFormatPr defaultRowHeight="14.5" x14ac:dyDescent="0.35"/>
  <cols>
    <col min="1" max="1" width="12.08984375" customWidth="1"/>
    <col min="2" max="11" width="10.453125" customWidth="1"/>
    <col min="12" max="12" width="5.08984375" customWidth="1"/>
    <col min="14" max="14" width="12.453125" customWidth="1"/>
    <col min="15" max="18" width="6.08984375" customWidth="1"/>
    <col min="19" max="19" width="7.36328125" customWidth="1"/>
    <col min="20" max="25" width="6.08984375" customWidth="1"/>
    <col min="26" max="26" width="10.7265625" bestFit="1" customWidth="1"/>
  </cols>
  <sheetData>
    <row r="1" spans="1:24" s="6" customFormat="1" ht="15.5" x14ac:dyDescent="0.35">
      <c r="A1" s="4"/>
      <c r="B1" s="4"/>
      <c r="C1" s="5"/>
      <c r="D1" s="5"/>
      <c r="E1" s="5"/>
      <c r="F1" s="5"/>
      <c r="G1" s="4"/>
      <c r="H1" s="4"/>
      <c r="I1" s="4"/>
      <c r="J1" s="4"/>
      <c r="K1" s="4"/>
      <c r="L1" s="4"/>
    </row>
    <row r="2" spans="1:24" s="6" customFormat="1" ht="15.5" x14ac:dyDescent="0.35">
      <c r="A2" s="4"/>
      <c r="B2" s="4"/>
      <c r="C2" s="5"/>
      <c r="D2" s="5"/>
      <c r="E2" s="5"/>
      <c r="F2" s="5"/>
      <c r="G2" s="4"/>
      <c r="H2" s="4"/>
      <c r="I2" s="4"/>
      <c r="J2" s="4"/>
      <c r="K2" s="4"/>
      <c r="L2" s="4"/>
    </row>
    <row r="3" spans="1:24" s="6" customFormat="1" ht="15.5" x14ac:dyDescent="0.35">
      <c r="A3" s="4"/>
      <c r="B3" s="4"/>
      <c r="C3" s="5"/>
      <c r="D3" s="5"/>
      <c r="E3" s="5"/>
      <c r="F3" s="5"/>
      <c r="G3" s="4"/>
      <c r="H3" s="4"/>
      <c r="I3" s="4"/>
      <c r="J3" s="4"/>
      <c r="K3" s="4"/>
      <c r="L3" s="4"/>
    </row>
    <row r="4" spans="1:24" s="6" customFormat="1" ht="15.5" x14ac:dyDescent="0.35">
      <c r="A4" s="4"/>
      <c r="B4" s="4"/>
      <c r="C4" s="5"/>
      <c r="D4" s="5"/>
      <c r="E4" s="5"/>
      <c r="F4" s="5"/>
      <c r="G4" s="4"/>
      <c r="H4" s="4"/>
      <c r="I4" s="4"/>
      <c r="J4" s="4"/>
      <c r="K4" s="4"/>
      <c r="L4" s="4"/>
    </row>
    <row r="5" spans="1:24" s="6" customFormat="1" ht="15.5" x14ac:dyDescent="0.35">
      <c r="A5" s="4"/>
      <c r="B5" s="4"/>
      <c r="C5" s="5"/>
      <c r="D5" s="5"/>
      <c r="E5" s="5"/>
      <c r="F5" s="5"/>
      <c r="G5" s="4"/>
      <c r="H5" s="4"/>
      <c r="I5" s="4"/>
      <c r="J5" s="4"/>
      <c r="K5" s="4"/>
      <c r="L5" s="4"/>
    </row>
    <row r="6" spans="1:24" s="6" customFormat="1" ht="15.5" x14ac:dyDescent="0.35">
      <c r="A6" s="4"/>
      <c r="B6" s="4"/>
      <c r="C6" s="5"/>
      <c r="D6" s="5"/>
      <c r="E6" s="5"/>
      <c r="F6" s="5"/>
      <c r="G6" s="4"/>
      <c r="H6" s="4"/>
      <c r="I6" s="4"/>
      <c r="J6" s="4"/>
      <c r="K6" s="4"/>
      <c r="L6" s="4"/>
    </row>
    <row r="7" spans="1:24" s="6" customFormat="1" ht="12" customHeight="1" x14ac:dyDescent="0.35">
      <c r="A7" s="4"/>
      <c r="B7" s="4"/>
      <c r="C7" s="5"/>
      <c r="D7" s="5"/>
      <c r="E7" s="5"/>
      <c r="F7" s="5"/>
      <c r="G7" s="4"/>
      <c r="H7" s="4"/>
      <c r="I7" s="4"/>
      <c r="J7" s="4"/>
      <c r="K7" s="4"/>
      <c r="L7" s="4"/>
    </row>
    <row r="8" spans="1:24" s="6" customFormat="1" ht="20" x14ac:dyDescent="0.4">
      <c r="A8" s="7" t="s">
        <v>44</v>
      </c>
      <c r="B8" s="8"/>
      <c r="C8" s="9"/>
      <c r="D8" s="9"/>
      <c r="E8" s="5"/>
      <c r="F8" s="5"/>
      <c r="G8" s="4"/>
      <c r="H8" s="4"/>
      <c r="I8" s="4"/>
      <c r="J8" s="4"/>
      <c r="K8" s="4"/>
      <c r="L8" s="4"/>
    </row>
    <row r="9" spans="1:24" s="6" customFormat="1" ht="11.5" customHeight="1" x14ac:dyDescent="0.35">
      <c r="A9" s="8"/>
      <c r="B9" s="8"/>
      <c r="C9" s="9"/>
      <c r="D9" s="9"/>
      <c r="E9" s="5"/>
      <c r="F9" s="5"/>
      <c r="G9" s="4"/>
      <c r="H9" s="4"/>
      <c r="I9" s="4"/>
      <c r="J9" s="4"/>
      <c r="K9" s="4"/>
      <c r="L9" s="4"/>
    </row>
    <row r="10" spans="1:24" s="6" customFormat="1" ht="15.5" x14ac:dyDescent="0.35">
      <c r="A10" s="39" t="s">
        <v>37</v>
      </c>
      <c r="B10" s="40"/>
      <c r="C10" s="39" t="s">
        <v>38</v>
      </c>
      <c r="D10" s="40"/>
      <c r="E10" s="9"/>
      <c r="F10" s="10" t="s">
        <v>39</v>
      </c>
      <c r="G10" s="11"/>
      <c r="H10" s="10" t="s">
        <v>40</v>
      </c>
      <c r="I10" s="11"/>
      <c r="J10" s="35" t="s">
        <v>41</v>
      </c>
      <c r="K10" s="35"/>
      <c r="L10" s="35"/>
    </row>
    <row r="11" spans="1:24" s="6" customFormat="1" ht="21.75" customHeight="1" x14ac:dyDescent="0.35">
      <c r="A11" s="45"/>
      <c r="B11" s="46"/>
      <c r="C11" s="47"/>
      <c r="D11" s="48"/>
      <c r="E11" s="9"/>
      <c r="F11" s="49"/>
      <c r="G11" s="50"/>
      <c r="H11" s="49"/>
      <c r="I11" s="50"/>
      <c r="J11" s="53"/>
      <c r="K11" s="53"/>
      <c r="L11" s="53"/>
    </row>
    <row r="12" spans="1:24" s="6" customFormat="1" ht="15.5" x14ac:dyDescent="0.35">
      <c r="A12" s="17" t="s">
        <v>56</v>
      </c>
      <c r="B12" s="9"/>
      <c r="C12" s="9"/>
      <c r="D12" s="9"/>
      <c r="E12" s="9"/>
      <c r="F12" s="10" t="s">
        <v>42</v>
      </c>
      <c r="G12" s="11"/>
      <c r="H12" s="10" t="s">
        <v>52</v>
      </c>
      <c r="I12" s="11"/>
      <c r="J12" s="35" t="s">
        <v>43</v>
      </c>
      <c r="K12" s="35"/>
      <c r="L12" s="35"/>
    </row>
    <row r="13" spans="1:24" s="6" customFormat="1" ht="21.5" customHeight="1" x14ac:dyDescent="0.35">
      <c r="A13" s="9"/>
      <c r="B13" s="9"/>
      <c r="C13" s="9"/>
      <c r="D13" s="9"/>
      <c r="E13" s="9"/>
      <c r="F13" s="49"/>
      <c r="G13" s="50"/>
      <c r="H13" s="49"/>
      <c r="I13" s="50"/>
      <c r="J13" s="53"/>
      <c r="K13" s="53"/>
      <c r="L13" s="53"/>
    </row>
    <row r="14" spans="1:24" s="6" customFormat="1" ht="9.5" customHeight="1" x14ac:dyDescent="0.35">
      <c r="A14" s="4"/>
      <c r="B14" s="4"/>
      <c r="C14" s="5"/>
      <c r="D14" s="5"/>
      <c r="E14" s="5"/>
      <c r="F14" s="5"/>
      <c r="G14" s="4"/>
      <c r="H14" s="4"/>
      <c r="I14" s="4"/>
      <c r="J14" s="4"/>
    </row>
    <row r="15" spans="1:24" ht="15.5" x14ac:dyDescent="0.35">
      <c r="A15" s="32" t="s">
        <v>54</v>
      </c>
      <c r="B15" s="33"/>
      <c r="C15" s="32" t="s">
        <v>55</v>
      </c>
      <c r="D15" s="33"/>
      <c r="E15" s="32" t="s">
        <v>160</v>
      </c>
      <c r="F15" s="33"/>
      <c r="G15" s="32" t="s">
        <v>51</v>
      </c>
      <c r="H15" s="33"/>
      <c r="I15" s="34" t="s">
        <v>46</v>
      </c>
      <c r="J15" s="34"/>
      <c r="K15" s="34" t="s">
        <v>53</v>
      </c>
      <c r="L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5" x14ac:dyDescent="0.35">
      <c r="A16" s="51" t="s">
        <v>45</v>
      </c>
      <c r="B16" s="52"/>
      <c r="C16" s="51"/>
      <c r="D16" s="52"/>
      <c r="E16" s="54">
        <f>'Order Form'!E16:F16</f>
        <v>0</v>
      </c>
      <c r="F16" s="55"/>
      <c r="G16" s="54">
        <f>'Order Form'!G16:H16</f>
        <v>0</v>
      </c>
      <c r="H16" s="55"/>
      <c r="I16" s="31" t="str">
        <f>IF(E16=0,"",VLOOKUP(E16,Sheet2!$U$2:$V$41,2,0))</f>
        <v/>
      </c>
      <c r="J16" s="31"/>
      <c r="K16" s="31">
        <f>(G16*C16)/1000</f>
        <v>0</v>
      </c>
      <c r="L16" s="31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7" ht="14.5" customHeight="1" x14ac:dyDescent="0.35">
      <c r="A17" s="13" t="s">
        <v>115</v>
      </c>
      <c r="L17" s="12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7" ht="14.5" customHeight="1" x14ac:dyDescent="0.35">
      <c r="A18" s="13" t="s">
        <v>73</v>
      </c>
      <c r="K18" s="24" t="str">
        <f>IF(G16=0,"",IF(OR(G16&lt;600,G16&gt;13000),"*error, min length 600 &amp; max length 13,000",""))</f>
        <v/>
      </c>
      <c r="L18" s="12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7" ht="14.5" customHeight="1" x14ac:dyDescent="0.35">
      <c r="A19" s="13"/>
      <c r="L19" s="12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7" ht="14.5" customHeight="1" x14ac:dyDescent="0.35">
      <c r="A20" s="13"/>
      <c r="L20" s="12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7" ht="14.5" customHeight="1" x14ac:dyDescent="0.35">
      <c r="A21" s="13"/>
      <c r="L21" s="12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7" ht="14.5" customHeight="1" x14ac:dyDescent="0.35">
      <c r="A22" s="13"/>
      <c r="L22" s="12"/>
    </row>
    <row r="23" spans="1:27" ht="14.5" customHeight="1" x14ac:dyDescent="0.35">
      <c r="A23" s="13"/>
      <c r="L23" s="12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.5" customHeight="1" x14ac:dyDescent="0.35">
      <c r="A24" s="13"/>
      <c r="L24" s="12"/>
      <c r="N24" s="6"/>
      <c r="O24" s="6" t="s">
        <v>68</v>
      </c>
      <c r="P24" s="6" t="s">
        <v>57</v>
      </c>
      <c r="Q24" s="6" t="s">
        <v>58</v>
      </c>
      <c r="R24" s="6" t="s">
        <v>59</v>
      </c>
      <c r="S24" s="6" t="s">
        <v>60</v>
      </c>
      <c r="T24" s="6" t="s">
        <v>61</v>
      </c>
      <c r="U24" s="6" t="s">
        <v>62</v>
      </c>
      <c r="V24" s="6" t="s">
        <v>63</v>
      </c>
      <c r="W24" s="6" t="s">
        <v>64</v>
      </c>
      <c r="X24" s="6" t="s">
        <v>65</v>
      </c>
      <c r="Y24" s="6" t="s">
        <v>66</v>
      </c>
      <c r="Z24" s="6" t="s">
        <v>67</v>
      </c>
      <c r="AA24" s="6"/>
    </row>
    <row r="25" spans="1:27" ht="14.5" customHeight="1" x14ac:dyDescent="0.35">
      <c r="A25" s="13"/>
      <c r="L25" s="12"/>
      <c r="N25" s="6">
        <v>1</v>
      </c>
      <c r="O25" s="6">
        <f>O30</f>
        <v>0</v>
      </c>
      <c r="P25" s="6">
        <f>IF(P30&lt;1,150,P30/$Z30*100)</f>
        <v>150</v>
      </c>
      <c r="Q25" s="6">
        <f t="shared" ref="Q25:Y25" si="0">IF(Q30&lt;1,150,Q30/$Z30*100)</f>
        <v>150</v>
      </c>
      <c r="R25" s="6">
        <f t="shared" si="0"/>
        <v>150</v>
      </c>
      <c r="S25" s="6">
        <f t="shared" si="0"/>
        <v>150</v>
      </c>
      <c r="T25" s="6">
        <f t="shared" si="0"/>
        <v>150</v>
      </c>
      <c r="U25" s="6">
        <f t="shared" si="0"/>
        <v>150</v>
      </c>
      <c r="V25" s="6">
        <f t="shared" si="0"/>
        <v>150</v>
      </c>
      <c r="W25" s="6">
        <f t="shared" si="0"/>
        <v>150</v>
      </c>
      <c r="X25" s="6">
        <f t="shared" si="0"/>
        <v>150</v>
      </c>
      <c r="Y25" s="6">
        <f t="shared" si="0"/>
        <v>150</v>
      </c>
      <c r="Z25" s="6">
        <v>100</v>
      </c>
      <c r="AA25" s="6"/>
    </row>
    <row r="26" spans="1:27" ht="14.5" customHeight="1" x14ac:dyDescent="0.35">
      <c r="A26" s="13"/>
      <c r="L26" s="12"/>
      <c r="N26" s="6">
        <v>2</v>
      </c>
      <c r="O26" s="6">
        <f>O29</f>
        <v>0</v>
      </c>
      <c r="P26" s="6">
        <f>IF(P31&lt;1,150,P31/$Z30*100)</f>
        <v>150</v>
      </c>
      <c r="Q26" s="6">
        <f t="shared" ref="Q26:Y26" si="1">IF(Q31&lt;1,150,Q31/$Z30*100)</f>
        <v>150</v>
      </c>
      <c r="R26" s="6">
        <f t="shared" si="1"/>
        <v>150</v>
      </c>
      <c r="S26" s="6">
        <f t="shared" si="1"/>
        <v>150</v>
      </c>
      <c r="T26" s="6">
        <f t="shared" si="1"/>
        <v>150</v>
      </c>
      <c r="U26" s="6">
        <f t="shared" si="1"/>
        <v>150</v>
      </c>
      <c r="V26" s="6">
        <f t="shared" si="1"/>
        <v>150</v>
      </c>
      <c r="W26" s="6">
        <f t="shared" si="1"/>
        <v>150</v>
      </c>
      <c r="X26" s="6">
        <f t="shared" si="1"/>
        <v>150</v>
      </c>
      <c r="Y26" s="6">
        <f t="shared" si="1"/>
        <v>150</v>
      </c>
      <c r="Z26" s="6">
        <v>100</v>
      </c>
      <c r="AA26" s="6"/>
    </row>
    <row r="27" spans="1:27" ht="14.5" customHeight="1" x14ac:dyDescent="0.35">
      <c r="A27" s="13"/>
      <c r="L27" s="12"/>
      <c r="N27" s="6">
        <v>3</v>
      </c>
      <c r="O27" s="6">
        <f>O30</f>
        <v>0</v>
      </c>
      <c r="P27" s="6">
        <f>IF(P30&lt;1,150,P30/$Z30*100)</f>
        <v>150</v>
      </c>
      <c r="Q27" s="6">
        <f t="shared" ref="Q27:Y27" si="2">IF(Q30&lt;1,150,Q30/$Z30*100)</f>
        <v>150</v>
      </c>
      <c r="R27" s="6">
        <f t="shared" si="2"/>
        <v>150</v>
      </c>
      <c r="S27" s="6">
        <f t="shared" si="2"/>
        <v>150</v>
      </c>
      <c r="T27" s="6">
        <f t="shared" si="2"/>
        <v>150</v>
      </c>
      <c r="U27" s="6">
        <f t="shared" si="2"/>
        <v>150</v>
      </c>
      <c r="V27" s="6">
        <f t="shared" si="2"/>
        <v>150</v>
      </c>
      <c r="W27" s="6">
        <f t="shared" si="2"/>
        <v>150</v>
      </c>
      <c r="X27" s="6">
        <f t="shared" si="2"/>
        <v>150</v>
      </c>
      <c r="Y27" s="6">
        <f t="shared" si="2"/>
        <v>150</v>
      </c>
      <c r="Z27" s="6">
        <v>100</v>
      </c>
      <c r="AA27" s="6"/>
    </row>
    <row r="28" spans="1:27" ht="14.5" customHeight="1" x14ac:dyDescent="0.35">
      <c r="A28" s="13"/>
      <c r="B28" s="23" t="s">
        <v>117</v>
      </c>
      <c r="L28" s="1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4.5" customHeight="1" x14ac:dyDescent="0.35">
      <c r="A29" s="13"/>
      <c r="B29" s="22" t="s">
        <v>26</v>
      </c>
      <c r="C29" s="22" t="s">
        <v>27</v>
      </c>
      <c r="D29" s="22" t="s">
        <v>28</v>
      </c>
      <c r="E29" s="22" t="s">
        <v>29</v>
      </c>
      <c r="F29" s="22" t="s">
        <v>30</v>
      </c>
      <c r="G29" s="22" t="s">
        <v>31</v>
      </c>
      <c r="H29" s="22" t="s">
        <v>32</v>
      </c>
      <c r="I29" s="22" t="s">
        <v>33</v>
      </c>
      <c r="J29" s="22" t="s">
        <v>34</v>
      </c>
      <c r="K29" s="22" t="s">
        <v>35</v>
      </c>
      <c r="L29" s="12"/>
      <c r="N29" s="6"/>
      <c r="O29" s="6"/>
      <c r="P29" s="6" t="s">
        <v>57</v>
      </c>
      <c r="Q29" s="6" t="s">
        <v>58</v>
      </c>
      <c r="R29" s="6" t="s">
        <v>59</v>
      </c>
      <c r="S29" s="6" t="s">
        <v>60</v>
      </c>
      <c r="T29" s="6" t="s">
        <v>61</v>
      </c>
      <c r="U29" s="6" t="s">
        <v>62</v>
      </c>
      <c r="V29" s="6" t="s">
        <v>63</v>
      </c>
      <c r="W29" s="6" t="s">
        <v>64</v>
      </c>
      <c r="X29" s="6" t="s">
        <v>65</v>
      </c>
      <c r="Y29" s="6" t="s">
        <v>66</v>
      </c>
      <c r="Z29" s="6" t="s">
        <v>67</v>
      </c>
      <c r="AA29" s="6"/>
    </row>
    <row r="30" spans="1:27" ht="14.5" customHeight="1" x14ac:dyDescent="0.35">
      <c r="A30" s="14" t="s">
        <v>116</v>
      </c>
      <c r="B30" s="26">
        <f>'Order Form'!B30</f>
        <v>0</v>
      </c>
      <c r="C30" s="26">
        <f>'Order Form'!C30</f>
        <v>0</v>
      </c>
      <c r="D30" s="26">
        <f>'Order Form'!D30</f>
        <v>0</v>
      </c>
      <c r="E30" s="26">
        <f>'Order Form'!E30</f>
        <v>0</v>
      </c>
      <c r="F30" s="26">
        <f>'Order Form'!F30</f>
        <v>0</v>
      </c>
      <c r="G30" s="26">
        <f>'Order Form'!G30</f>
        <v>0</v>
      </c>
      <c r="H30" s="26">
        <f>'Order Form'!H30</f>
        <v>0</v>
      </c>
      <c r="I30" s="26">
        <f>'Order Form'!I30</f>
        <v>0</v>
      </c>
      <c r="J30" s="26">
        <f>'Order Form'!J30</f>
        <v>0</v>
      </c>
      <c r="K30" s="26">
        <f>'Order Form'!K30</f>
        <v>0</v>
      </c>
      <c r="L30" s="12"/>
      <c r="N30" s="6" t="s">
        <v>71</v>
      </c>
      <c r="O30" s="6">
        <v>0</v>
      </c>
      <c r="P30" s="6">
        <f t="shared" ref="P30:Y30" si="3">IF(B31="Double",B30,0)</f>
        <v>0</v>
      </c>
      <c r="Q30" s="6">
        <f t="shared" si="3"/>
        <v>0</v>
      </c>
      <c r="R30" s="6">
        <f t="shared" si="3"/>
        <v>0</v>
      </c>
      <c r="S30" s="6">
        <f t="shared" si="3"/>
        <v>0</v>
      </c>
      <c r="T30" s="6">
        <f t="shared" si="3"/>
        <v>0</v>
      </c>
      <c r="U30" s="6">
        <f t="shared" si="3"/>
        <v>0</v>
      </c>
      <c r="V30" s="6">
        <f t="shared" si="3"/>
        <v>0</v>
      </c>
      <c r="W30" s="6">
        <f t="shared" si="3"/>
        <v>0</v>
      </c>
      <c r="X30" s="6">
        <f t="shared" si="3"/>
        <v>0</v>
      </c>
      <c r="Y30" s="6">
        <f t="shared" si="3"/>
        <v>0</v>
      </c>
      <c r="Z30" s="6">
        <f>G16</f>
        <v>0</v>
      </c>
      <c r="AA30" s="6"/>
    </row>
    <row r="31" spans="1:27" ht="14.5" customHeight="1" x14ac:dyDescent="0.35">
      <c r="A31" s="14" t="s">
        <v>70</v>
      </c>
      <c r="B31" s="26" t="str">
        <f>'Order Form'!B31</f>
        <v>Double</v>
      </c>
      <c r="C31" s="26" t="str">
        <f>'Order Form'!C31</f>
        <v>Double</v>
      </c>
      <c r="D31" s="26" t="str">
        <f>'Order Form'!D31</f>
        <v>Double</v>
      </c>
      <c r="E31" s="26" t="str">
        <f>'Order Form'!E31</f>
        <v>Double</v>
      </c>
      <c r="F31" s="26" t="str">
        <f>'Order Form'!F31</f>
        <v>Double</v>
      </c>
      <c r="G31" s="26" t="str">
        <f>'Order Form'!G31</f>
        <v>Double</v>
      </c>
      <c r="H31" s="26" t="str">
        <f>'Order Form'!H31</f>
        <v>Double</v>
      </c>
      <c r="I31" s="26" t="str">
        <f>'Order Form'!I31</f>
        <v>Double</v>
      </c>
      <c r="J31" s="26" t="str">
        <f>'Order Form'!J31</f>
        <v>Double</v>
      </c>
      <c r="K31" s="26" t="str">
        <f>'Order Form'!K31</f>
        <v>Double</v>
      </c>
      <c r="L31" s="12"/>
      <c r="N31" s="6" t="s">
        <v>72</v>
      </c>
      <c r="O31" s="6">
        <v>0</v>
      </c>
      <c r="P31" s="6">
        <f t="shared" ref="P31:Y31" si="4">IF(B31="Single",B30,0)</f>
        <v>0</v>
      </c>
      <c r="Q31" s="6">
        <f t="shared" si="4"/>
        <v>0</v>
      </c>
      <c r="R31" s="6">
        <f t="shared" si="4"/>
        <v>0</v>
      </c>
      <c r="S31" s="6">
        <f t="shared" si="4"/>
        <v>0</v>
      </c>
      <c r="T31" s="6">
        <f t="shared" si="4"/>
        <v>0</v>
      </c>
      <c r="U31" s="6">
        <f t="shared" si="4"/>
        <v>0</v>
      </c>
      <c r="V31" s="6">
        <f t="shared" si="4"/>
        <v>0</v>
      </c>
      <c r="W31" s="6">
        <f t="shared" si="4"/>
        <v>0</v>
      </c>
      <c r="X31" s="6">
        <f t="shared" si="4"/>
        <v>0</v>
      </c>
      <c r="Y31" s="6">
        <f t="shared" si="4"/>
        <v>0</v>
      </c>
      <c r="Z31" s="6">
        <f>G16</f>
        <v>0</v>
      </c>
      <c r="AA31" s="6"/>
    </row>
    <row r="32" spans="1:27" ht="14.5" customHeight="1" x14ac:dyDescent="0.35">
      <c r="A32" s="15"/>
      <c r="B32" s="20" t="str">
        <f>IF(B30=0,"",IF(B30&lt;35,"*error, increase hole distance",""))</f>
        <v/>
      </c>
      <c r="C32" s="20"/>
      <c r="D32" s="21"/>
      <c r="E32" s="20" t="str">
        <f>IF(OR(C30&lt;0,AND(C30&gt;0,C30&lt;(B30+22)),D30&lt;0,AND(D30&gt;0,D30&lt;(C30+22)),E30&lt;0,AND(E30&gt;0,E30&lt;(D30+22)),F30&lt;0,AND(F30&gt;0,F30&lt;(E30+22)),G30&lt;0,AND(G30&gt;0,G30&lt;(F30+22)),H30&lt;0,AND(H30&gt;0,H30&lt;(G30+22)),I30&lt;0,AND(I30&gt;0,I30&lt;(H30+22)),J30&lt;0,AND(J30&gt;0,J30&lt;(I30+22)),K30&lt;0,AND(K30&gt;0,K30&lt;(J30+22))),"*error with hole distances, try increasing","")</f>
        <v/>
      </c>
      <c r="F32" s="21"/>
      <c r="G32" s="21"/>
      <c r="H32" s="21"/>
      <c r="I32" s="21"/>
      <c r="J32" s="21"/>
      <c r="K32" s="21" t="str">
        <f>IF(G16=0,"",IF(OR(B30&gt;(G16-35),C30&gt;(G16-35),D30&gt;(G16-35),E30&gt;(G16-35),F30&gt;(G16-35),G30&gt;(G16-35),H30&gt;(G16-35),I30&gt;(G16-35),J30&gt;(G16-35),K30&gt;(G16-35)),"*error, hole exceeds part length or close to edge",""))</f>
        <v/>
      </c>
      <c r="L32" s="1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5" customHeight="1" x14ac:dyDescent="0.35"/>
    <row r="34" spans="1:27" ht="15.5" customHeight="1" x14ac:dyDescent="0.35">
      <c r="A34" s="32" t="s">
        <v>54</v>
      </c>
      <c r="B34" s="33"/>
      <c r="C34" s="32" t="s">
        <v>55</v>
      </c>
      <c r="D34" s="33"/>
      <c r="E34" s="32" t="s">
        <v>160</v>
      </c>
      <c r="F34" s="33"/>
      <c r="G34" s="32" t="s">
        <v>51</v>
      </c>
      <c r="H34" s="33"/>
      <c r="I34" s="34" t="s">
        <v>46</v>
      </c>
      <c r="J34" s="34"/>
      <c r="K34" s="34" t="s">
        <v>53</v>
      </c>
      <c r="L34" s="34"/>
      <c r="V34" s="6"/>
      <c r="W34" s="6"/>
      <c r="X34" s="6"/>
    </row>
    <row r="35" spans="1:27" ht="15.5" x14ac:dyDescent="0.35">
      <c r="A35" s="51" t="s">
        <v>118</v>
      </c>
      <c r="B35" s="52"/>
      <c r="C35" s="51"/>
      <c r="D35" s="52"/>
      <c r="E35" s="54">
        <f>'Order Form'!E35:F35</f>
        <v>0</v>
      </c>
      <c r="F35" s="55"/>
      <c r="G35" s="54">
        <f>'Order Form'!G35:H35</f>
        <v>0</v>
      </c>
      <c r="H35" s="55"/>
      <c r="I35" s="31" t="str">
        <f>IF(E35=0,"",VLOOKUP(E35,Sheet2!$U$2:$V$41,2,0))</f>
        <v/>
      </c>
      <c r="J35" s="31"/>
      <c r="K35" s="31">
        <f>(G35*C35)/1000</f>
        <v>0</v>
      </c>
      <c r="L35" s="31"/>
      <c r="V35" s="6"/>
      <c r="W35" s="6"/>
      <c r="X35" s="6"/>
    </row>
    <row r="36" spans="1:27" ht="14.5" customHeight="1" x14ac:dyDescent="0.35">
      <c r="A36" s="13" t="s">
        <v>115</v>
      </c>
      <c r="L36" s="12"/>
    </row>
    <row r="37" spans="1:27" ht="14.5" customHeight="1" x14ac:dyDescent="0.35">
      <c r="A37" s="13" t="s">
        <v>73</v>
      </c>
      <c r="K37" s="24" t="str">
        <f>IF(G35=0,"",IF(OR(G35&lt;600,G35&gt;13000),"*error, min length 600 &amp; max length 13,000",""))</f>
        <v/>
      </c>
      <c r="L37" s="12"/>
    </row>
    <row r="38" spans="1:27" ht="14.5" customHeight="1" x14ac:dyDescent="0.35">
      <c r="A38" s="13"/>
      <c r="L38" s="12"/>
    </row>
    <row r="39" spans="1:27" ht="14.5" customHeight="1" x14ac:dyDescent="0.35">
      <c r="A39" s="13"/>
      <c r="L39" s="12"/>
    </row>
    <row r="40" spans="1:27" ht="14.5" customHeight="1" x14ac:dyDescent="0.35">
      <c r="A40" s="13"/>
      <c r="L40" s="12"/>
    </row>
    <row r="41" spans="1:27" ht="14.5" customHeight="1" x14ac:dyDescent="0.35">
      <c r="A41" s="13"/>
      <c r="L41" s="12"/>
    </row>
    <row r="42" spans="1:27" ht="14.5" customHeight="1" x14ac:dyDescent="0.35">
      <c r="A42" s="13"/>
      <c r="L42" s="12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.5" customHeight="1" x14ac:dyDescent="0.35">
      <c r="A43" s="13"/>
      <c r="L43" s="12"/>
      <c r="N43" s="6"/>
      <c r="O43" s="6" t="s">
        <v>68</v>
      </c>
      <c r="P43" s="6" t="s">
        <v>57</v>
      </c>
      <c r="Q43" s="6" t="s">
        <v>58</v>
      </c>
      <c r="R43" s="6" t="s">
        <v>59</v>
      </c>
      <c r="S43" s="6" t="s">
        <v>60</v>
      </c>
      <c r="T43" s="6" t="s">
        <v>61</v>
      </c>
      <c r="U43" s="6" t="s">
        <v>62</v>
      </c>
      <c r="V43" s="6" t="s">
        <v>63</v>
      </c>
      <c r="W43" s="6" t="s">
        <v>64</v>
      </c>
      <c r="X43" s="6" t="s">
        <v>65</v>
      </c>
      <c r="Y43" s="6" t="s">
        <v>66</v>
      </c>
      <c r="Z43" s="6" t="s">
        <v>67</v>
      </c>
      <c r="AA43" s="6"/>
    </row>
    <row r="44" spans="1:27" ht="14.5" customHeight="1" x14ac:dyDescent="0.35">
      <c r="A44" s="13"/>
      <c r="L44" s="12"/>
      <c r="N44" s="6">
        <v>1</v>
      </c>
      <c r="O44" s="6">
        <f>O49</f>
        <v>0</v>
      </c>
      <c r="P44" s="6">
        <f>IF(P49&lt;1,150,P49/$Z49*100)</f>
        <v>150</v>
      </c>
      <c r="Q44" s="6">
        <f t="shared" ref="Q44:Y44" si="5">IF(Q49&lt;1,150,Q49/$Z49*100)</f>
        <v>150</v>
      </c>
      <c r="R44" s="6">
        <f t="shared" si="5"/>
        <v>150</v>
      </c>
      <c r="S44" s="6">
        <f t="shared" si="5"/>
        <v>150</v>
      </c>
      <c r="T44" s="6">
        <f t="shared" si="5"/>
        <v>150</v>
      </c>
      <c r="U44" s="6">
        <f t="shared" si="5"/>
        <v>150</v>
      </c>
      <c r="V44" s="6">
        <f t="shared" si="5"/>
        <v>150</v>
      </c>
      <c r="W44" s="6">
        <f t="shared" si="5"/>
        <v>150</v>
      </c>
      <c r="X44" s="6">
        <f t="shared" si="5"/>
        <v>150</v>
      </c>
      <c r="Y44" s="6">
        <f t="shared" si="5"/>
        <v>150</v>
      </c>
      <c r="Z44" s="6">
        <v>100</v>
      </c>
      <c r="AA44" s="6"/>
    </row>
    <row r="45" spans="1:27" ht="14.5" customHeight="1" x14ac:dyDescent="0.35">
      <c r="A45" s="13"/>
      <c r="L45" s="12"/>
      <c r="N45" s="6">
        <v>2</v>
      </c>
      <c r="O45" s="6">
        <f>O48</f>
        <v>0</v>
      </c>
      <c r="P45" s="6">
        <f>IF(P50&lt;1,150,P50/$Z49*100)</f>
        <v>150</v>
      </c>
      <c r="Q45" s="6">
        <f t="shared" ref="Q45:Y45" si="6">IF(Q50&lt;1,150,Q50/$Z49*100)</f>
        <v>150</v>
      </c>
      <c r="R45" s="6">
        <f t="shared" si="6"/>
        <v>150</v>
      </c>
      <c r="S45" s="6">
        <f t="shared" si="6"/>
        <v>150</v>
      </c>
      <c r="T45" s="6">
        <f t="shared" si="6"/>
        <v>150</v>
      </c>
      <c r="U45" s="6">
        <f t="shared" si="6"/>
        <v>150</v>
      </c>
      <c r="V45" s="6">
        <f t="shared" si="6"/>
        <v>150</v>
      </c>
      <c r="W45" s="6">
        <f t="shared" si="6"/>
        <v>150</v>
      </c>
      <c r="X45" s="6">
        <f t="shared" si="6"/>
        <v>150</v>
      </c>
      <c r="Y45" s="6">
        <f t="shared" si="6"/>
        <v>150</v>
      </c>
      <c r="Z45" s="6">
        <v>100</v>
      </c>
      <c r="AA45" s="6"/>
    </row>
    <row r="46" spans="1:27" ht="14.5" customHeight="1" x14ac:dyDescent="0.35">
      <c r="A46" s="13"/>
      <c r="L46" s="12"/>
      <c r="N46" s="6">
        <v>3</v>
      </c>
      <c r="O46" s="6">
        <f>O49</f>
        <v>0</v>
      </c>
      <c r="P46" s="6">
        <f>IF(P49&lt;1,150,P49/$Z49*100)</f>
        <v>150</v>
      </c>
      <c r="Q46" s="6">
        <f t="shared" ref="Q46:Y46" si="7">IF(Q49&lt;1,150,Q49/$Z49*100)</f>
        <v>150</v>
      </c>
      <c r="R46" s="6">
        <f t="shared" si="7"/>
        <v>150</v>
      </c>
      <c r="S46" s="6">
        <f t="shared" si="7"/>
        <v>150</v>
      </c>
      <c r="T46" s="6">
        <f t="shared" si="7"/>
        <v>150</v>
      </c>
      <c r="U46" s="6">
        <f t="shared" si="7"/>
        <v>150</v>
      </c>
      <c r="V46" s="6">
        <f t="shared" si="7"/>
        <v>150</v>
      </c>
      <c r="W46" s="6">
        <f t="shared" si="7"/>
        <v>150</v>
      </c>
      <c r="X46" s="6">
        <f t="shared" si="7"/>
        <v>150</v>
      </c>
      <c r="Y46" s="6">
        <f t="shared" si="7"/>
        <v>150</v>
      </c>
      <c r="Z46" s="6">
        <v>100</v>
      </c>
      <c r="AA46" s="6"/>
    </row>
    <row r="47" spans="1:27" ht="14.5" customHeight="1" x14ac:dyDescent="0.35">
      <c r="A47" s="13"/>
      <c r="B47" s="23" t="s">
        <v>117</v>
      </c>
      <c r="L47" s="12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.5" customHeight="1" x14ac:dyDescent="0.35">
      <c r="A48" s="13"/>
      <c r="B48" s="22" t="s">
        <v>26</v>
      </c>
      <c r="C48" s="22" t="s">
        <v>27</v>
      </c>
      <c r="D48" s="22" t="s">
        <v>28</v>
      </c>
      <c r="E48" s="22" t="s">
        <v>29</v>
      </c>
      <c r="F48" s="22" t="s">
        <v>30</v>
      </c>
      <c r="G48" s="22" t="s">
        <v>31</v>
      </c>
      <c r="H48" s="22" t="s">
        <v>32</v>
      </c>
      <c r="I48" s="22" t="s">
        <v>33</v>
      </c>
      <c r="J48" s="22" t="s">
        <v>34</v>
      </c>
      <c r="K48" s="22" t="s">
        <v>35</v>
      </c>
      <c r="L48" s="12"/>
      <c r="N48" s="6"/>
      <c r="O48" s="6"/>
      <c r="P48" s="6" t="s">
        <v>57</v>
      </c>
      <c r="Q48" s="6" t="s">
        <v>58</v>
      </c>
      <c r="R48" s="6" t="s">
        <v>59</v>
      </c>
      <c r="S48" s="6" t="s">
        <v>60</v>
      </c>
      <c r="T48" s="6" t="s">
        <v>61</v>
      </c>
      <c r="U48" s="6" t="s">
        <v>62</v>
      </c>
      <c r="V48" s="6" t="s">
        <v>63</v>
      </c>
      <c r="W48" s="6" t="s">
        <v>64</v>
      </c>
      <c r="X48" s="6" t="s">
        <v>65</v>
      </c>
      <c r="Y48" s="6" t="s">
        <v>66</v>
      </c>
      <c r="Z48" s="6" t="s">
        <v>67</v>
      </c>
      <c r="AA48" s="6"/>
    </row>
    <row r="49" spans="1:27" ht="14.5" customHeight="1" x14ac:dyDescent="0.35">
      <c r="A49" s="14" t="s">
        <v>116</v>
      </c>
      <c r="B49" s="26">
        <f>'Order Form'!B49</f>
        <v>0</v>
      </c>
      <c r="C49" s="26">
        <f>'Order Form'!C49</f>
        <v>0</v>
      </c>
      <c r="D49" s="26">
        <f>'Order Form'!D49</f>
        <v>0</v>
      </c>
      <c r="E49" s="26">
        <f>'Order Form'!E49</f>
        <v>0</v>
      </c>
      <c r="F49" s="26">
        <f>'Order Form'!F49</f>
        <v>0</v>
      </c>
      <c r="G49" s="26">
        <f>'Order Form'!G49</f>
        <v>0</v>
      </c>
      <c r="H49" s="26">
        <f>'Order Form'!H49</f>
        <v>0</v>
      </c>
      <c r="I49" s="26">
        <f>'Order Form'!I49</f>
        <v>0</v>
      </c>
      <c r="J49" s="26">
        <f>'Order Form'!J49</f>
        <v>0</v>
      </c>
      <c r="K49" s="26">
        <f>'Order Form'!K49</f>
        <v>0</v>
      </c>
      <c r="L49" s="12"/>
      <c r="N49" s="6" t="s">
        <v>71</v>
      </c>
      <c r="O49" s="6">
        <v>0</v>
      </c>
      <c r="P49" s="6">
        <f t="shared" ref="P49" si="8">IF(B50="Double",B49,0)</f>
        <v>0</v>
      </c>
      <c r="Q49" s="6">
        <f t="shared" ref="Q49" si="9">IF(C50="Double",C49,0)</f>
        <v>0</v>
      </c>
      <c r="R49" s="6">
        <f t="shared" ref="R49" si="10">IF(D50="Double",D49,0)</f>
        <v>0</v>
      </c>
      <c r="S49" s="6">
        <f t="shared" ref="S49" si="11">IF(E50="Double",E49,0)</f>
        <v>0</v>
      </c>
      <c r="T49" s="6">
        <f t="shared" ref="T49" si="12">IF(F50="Double",F49,0)</f>
        <v>0</v>
      </c>
      <c r="U49" s="6">
        <f t="shared" ref="U49" si="13">IF(G50="Double",G49,0)</f>
        <v>0</v>
      </c>
      <c r="V49" s="6">
        <f t="shared" ref="V49" si="14">IF(H50="Double",H49,0)</f>
        <v>0</v>
      </c>
      <c r="W49" s="6">
        <f t="shared" ref="W49" si="15">IF(I50="Double",I49,0)</f>
        <v>0</v>
      </c>
      <c r="X49" s="6">
        <f t="shared" ref="X49" si="16">IF(J50="Double",J49,0)</f>
        <v>0</v>
      </c>
      <c r="Y49" s="6">
        <f t="shared" ref="Y49" si="17">IF(K50="Double",K49,0)</f>
        <v>0</v>
      </c>
      <c r="Z49" s="6">
        <f>G35</f>
        <v>0</v>
      </c>
      <c r="AA49" s="6"/>
    </row>
    <row r="50" spans="1:27" ht="14.5" customHeight="1" x14ac:dyDescent="0.35">
      <c r="A50" s="14" t="s">
        <v>70</v>
      </c>
      <c r="B50" s="26" t="str">
        <f>'Order Form'!B50</f>
        <v>Double</v>
      </c>
      <c r="C50" s="26" t="str">
        <f>'Order Form'!C50</f>
        <v>Double</v>
      </c>
      <c r="D50" s="26" t="str">
        <f>'Order Form'!D50</f>
        <v>Double</v>
      </c>
      <c r="E50" s="26" t="str">
        <f>'Order Form'!E50</f>
        <v>Double</v>
      </c>
      <c r="F50" s="26" t="str">
        <f>'Order Form'!F50</f>
        <v>Double</v>
      </c>
      <c r="G50" s="26" t="str">
        <f>'Order Form'!G50</f>
        <v>Double</v>
      </c>
      <c r="H50" s="26" t="str">
        <f>'Order Form'!H50</f>
        <v>Double</v>
      </c>
      <c r="I50" s="26" t="str">
        <f>'Order Form'!I50</f>
        <v>Double</v>
      </c>
      <c r="J50" s="26" t="str">
        <f>'Order Form'!J50</f>
        <v>Double</v>
      </c>
      <c r="K50" s="26" t="str">
        <f>'Order Form'!K50</f>
        <v>Double</v>
      </c>
      <c r="L50" s="12"/>
      <c r="N50" s="6" t="s">
        <v>72</v>
      </c>
      <c r="O50" s="6">
        <v>0</v>
      </c>
      <c r="P50" s="6">
        <f t="shared" ref="P50" si="18">IF(B50="Single",B49,0)</f>
        <v>0</v>
      </c>
      <c r="Q50" s="6">
        <f t="shared" ref="Q50" si="19">IF(C50="Single",C49,0)</f>
        <v>0</v>
      </c>
      <c r="R50" s="6">
        <f t="shared" ref="R50" si="20">IF(D50="Single",D49,0)</f>
        <v>0</v>
      </c>
      <c r="S50" s="6">
        <f t="shared" ref="S50" si="21">IF(E50="Single",E49,0)</f>
        <v>0</v>
      </c>
      <c r="T50" s="6">
        <f t="shared" ref="T50" si="22">IF(F50="Single",F49,0)</f>
        <v>0</v>
      </c>
      <c r="U50" s="6">
        <f t="shared" ref="U50" si="23">IF(G50="Single",G49,0)</f>
        <v>0</v>
      </c>
      <c r="V50" s="6">
        <f t="shared" ref="V50" si="24">IF(H50="Single",H49,0)</f>
        <v>0</v>
      </c>
      <c r="W50" s="6">
        <f t="shared" ref="W50" si="25">IF(I50="Single",I49,0)</f>
        <v>0</v>
      </c>
      <c r="X50" s="6">
        <f t="shared" ref="X50" si="26">IF(J50="Single",J49,0)</f>
        <v>0</v>
      </c>
      <c r="Y50" s="6">
        <f t="shared" ref="Y50" si="27">IF(K50="Single",K49,0)</f>
        <v>0</v>
      </c>
      <c r="Z50" s="6">
        <f>G35</f>
        <v>0</v>
      </c>
      <c r="AA50" s="6"/>
    </row>
    <row r="51" spans="1:27" ht="14.5" customHeight="1" x14ac:dyDescent="0.35">
      <c r="A51" s="15"/>
      <c r="B51" s="20" t="str">
        <f>IF(B49=0,"",IF(B49&lt;35,"*error, increase hole distance",""))</f>
        <v/>
      </c>
      <c r="C51" s="20"/>
      <c r="D51" s="21"/>
      <c r="E51" s="20" t="str">
        <f>IF(OR(C49&lt;0,AND(C49&gt;0,C49&lt;(B49+22)),D49&lt;0,AND(D49&gt;0,D49&lt;(C49+22)),E49&lt;0,AND(E49&gt;0,E49&lt;(D49+22)),F49&lt;0,AND(F49&gt;0,F49&lt;(E49+22)),G49&lt;0,AND(G49&gt;0,G49&lt;(F49+22)),H49&lt;0,AND(H49&gt;0,H49&lt;(G49+22)),I49&lt;0,AND(I49&gt;0,I49&lt;(H49+22)),J49&lt;0,AND(J49&gt;0,J49&lt;(I49+22)),K49&lt;0,AND(K49&gt;0,K49&lt;(J49+22))),"*error with hole distances, try increasing","")</f>
        <v/>
      </c>
      <c r="F51" s="21"/>
      <c r="G51" s="21"/>
      <c r="H51" s="21"/>
      <c r="I51" s="21"/>
      <c r="J51" s="21"/>
      <c r="K51" s="21" t="str">
        <f>IF(G35=0,"",IF(OR(B49&gt;(G35-35),C49&gt;(G35-35),D49&gt;(G35-35),E49&gt;(G35-35),F49&gt;(G35-35),G49&gt;(G35-35),H49&gt;(G35-35),I49&gt;(G35-35),J49&gt;(G35-35),K49&gt;(G35-35)),"*error, hole exceeds part length or close to edge",""))</f>
        <v/>
      </c>
      <c r="L51" s="1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5" customHeight="1" x14ac:dyDescent="0.35"/>
    <row r="53" spans="1:27" ht="15.5" customHeight="1" x14ac:dyDescent="0.35">
      <c r="A53" s="32" t="s">
        <v>54</v>
      </c>
      <c r="B53" s="33"/>
      <c r="C53" s="32" t="s">
        <v>55</v>
      </c>
      <c r="D53" s="33"/>
      <c r="E53" s="32" t="s">
        <v>160</v>
      </c>
      <c r="F53" s="33"/>
      <c r="G53" s="32" t="s">
        <v>51</v>
      </c>
      <c r="H53" s="33"/>
      <c r="I53" s="34" t="s">
        <v>46</v>
      </c>
      <c r="J53" s="34"/>
      <c r="K53" s="34" t="s">
        <v>53</v>
      </c>
      <c r="L53" s="34"/>
      <c r="X53" s="6"/>
    </row>
    <row r="54" spans="1:27" ht="15.5" x14ac:dyDescent="0.35">
      <c r="A54" s="51" t="s">
        <v>119</v>
      </c>
      <c r="B54" s="52"/>
      <c r="C54" s="51"/>
      <c r="D54" s="52"/>
      <c r="E54" s="54">
        <f>'Order Form'!E54:F54</f>
        <v>0</v>
      </c>
      <c r="F54" s="55"/>
      <c r="G54" s="54">
        <f>'Order Form'!G54:H54</f>
        <v>0</v>
      </c>
      <c r="H54" s="55"/>
      <c r="I54" s="31" t="str">
        <f>IF(E54=0,"",VLOOKUP(E54,Sheet2!$U$2:$V$41,2,0))</f>
        <v/>
      </c>
      <c r="J54" s="31"/>
      <c r="K54" s="31">
        <f>(G54*C54)/1000</f>
        <v>0</v>
      </c>
      <c r="L54" s="31"/>
      <c r="X54" s="6"/>
    </row>
    <row r="55" spans="1:27" ht="14.5" customHeight="1" x14ac:dyDescent="0.35">
      <c r="A55" s="13" t="s">
        <v>115</v>
      </c>
      <c r="L55" s="12"/>
    </row>
    <row r="56" spans="1:27" ht="14.5" customHeight="1" x14ac:dyDescent="0.35">
      <c r="A56" s="13" t="s">
        <v>73</v>
      </c>
      <c r="K56" s="24" t="str">
        <f>IF(G54=0,"",IF(OR(G54&lt;600,G54&gt;13000),"*error, min length 600 &amp; max length 13,000",""))</f>
        <v/>
      </c>
      <c r="L56" s="12"/>
    </row>
    <row r="57" spans="1:27" ht="14.5" customHeight="1" x14ac:dyDescent="0.35">
      <c r="A57" s="13"/>
      <c r="L57" s="12"/>
    </row>
    <row r="58" spans="1:27" ht="14.5" customHeight="1" x14ac:dyDescent="0.35">
      <c r="A58" s="13"/>
      <c r="L58" s="12"/>
    </row>
    <row r="59" spans="1:27" ht="14.5" customHeight="1" x14ac:dyDescent="0.35">
      <c r="A59" s="13"/>
      <c r="L59" s="12"/>
    </row>
    <row r="60" spans="1:27" ht="14.5" customHeight="1" x14ac:dyDescent="0.35">
      <c r="A60" s="13"/>
      <c r="L60" s="12"/>
    </row>
    <row r="61" spans="1:27" ht="14.5" customHeight="1" x14ac:dyDescent="0.35">
      <c r="A61" s="13"/>
      <c r="L61" s="12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4.5" customHeight="1" x14ac:dyDescent="0.35">
      <c r="A62" s="13"/>
      <c r="L62" s="12"/>
      <c r="N62" s="6"/>
      <c r="O62" s="6" t="s">
        <v>68</v>
      </c>
      <c r="P62" s="6" t="s">
        <v>57</v>
      </c>
      <c r="Q62" s="6" t="s">
        <v>58</v>
      </c>
      <c r="R62" s="6" t="s">
        <v>59</v>
      </c>
      <c r="S62" s="6" t="s">
        <v>60</v>
      </c>
      <c r="T62" s="6" t="s">
        <v>61</v>
      </c>
      <c r="U62" s="6" t="s">
        <v>62</v>
      </c>
      <c r="V62" s="6" t="s">
        <v>63</v>
      </c>
      <c r="W62" s="6" t="s">
        <v>64</v>
      </c>
      <c r="X62" s="6" t="s">
        <v>65</v>
      </c>
      <c r="Y62" s="6" t="s">
        <v>66</v>
      </c>
      <c r="Z62" s="6" t="s">
        <v>67</v>
      </c>
      <c r="AA62" s="6"/>
    </row>
    <row r="63" spans="1:27" ht="14.5" customHeight="1" x14ac:dyDescent="0.35">
      <c r="A63" s="13"/>
      <c r="L63" s="12"/>
      <c r="N63" s="6">
        <v>1</v>
      </c>
      <c r="O63" s="6">
        <f>O68</f>
        <v>0</v>
      </c>
      <c r="P63" s="6">
        <f>IF(P68&lt;1,150,P68/$Z68*100)</f>
        <v>150</v>
      </c>
      <c r="Q63" s="6">
        <f t="shared" ref="Q63:Y63" si="28">IF(Q68&lt;1,150,Q68/$Z68*100)</f>
        <v>150</v>
      </c>
      <c r="R63" s="6">
        <f t="shared" si="28"/>
        <v>150</v>
      </c>
      <c r="S63" s="6">
        <f t="shared" si="28"/>
        <v>150</v>
      </c>
      <c r="T63" s="6">
        <f t="shared" si="28"/>
        <v>150</v>
      </c>
      <c r="U63" s="6">
        <f t="shared" si="28"/>
        <v>150</v>
      </c>
      <c r="V63" s="6">
        <f t="shared" si="28"/>
        <v>150</v>
      </c>
      <c r="W63" s="6">
        <f t="shared" si="28"/>
        <v>150</v>
      </c>
      <c r="X63" s="6">
        <f t="shared" si="28"/>
        <v>150</v>
      </c>
      <c r="Y63" s="6">
        <f t="shared" si="28"/>
        <v>150</v>
      </c>
      <c r="Z63" s="6">
        <v>100</v>
      </c>
      <c r="AA63" s="6"/>
    </row>
    <row r="64" spans="1:27" ht="14.5" customHeight="1" x14ac:dyDescent="0.35">
      <c r="A64" s="13"/>
      <c r="L64" s="12"/>
      <c r="N64" s="6">
        <v>2</v>
      </c>
      <c r="O64" s="6">
        <f>O67</f>
        <v>0</v>
      </c>
      <c r="P64" s="6">
        <f>IF(P69&lt;1,150,P69/$Z68*100)</f>
        <v>150</v>
      </c>
      <c r="Q64" s="6">
        <f t="shared" ref="Q64:Y64" si="29">IF(Q69&lt;1,150,Q69/$Z68*100)</f>
        <v>150</v>
      </c>
      <c r="R64" s="6">
        <f t="shared" si="29"/>
        <v>150</v>
      </c>
      <c r="S64" s="6">
        <f t="shared" si="29"/>
        <v>150</v>
      </c>
      <c r="T64" s="6">
        <f t="shared" si="29"/>
        <v>150</v>
      </c>
      <c r="U64" s="6">
        <f t="shared" si="29"/>
        <v>150</v>
      </c>
      <c r="V64" s="6">
        <f t="shared" si="29"/>
        <v>150</v>
      </c>
      <c r="W64" s="6">
        <f t="shared" si="29"/>
        <v>150</v>
      </c>
      <c r="X64" s="6">
        <f t="shared" si="29"/>
        <v>150</v>
      </c>
      <c r="Y64" s="6">
        <f t="shared" si="29"/>
        <v>150</v>
      </c>
      <c r="Z64" s="6">
        <v>100</v>
      </c>
      <c r="AA64" s="6"/>
    </row>
    <row r="65" spans="1:27" ht="14.5" customHeight="1" x14ac:dyDescent="0.35">
      <c r="A65" s="13"/>
      <c r="L65" s="12"/>
      <c r="N65" s="6">
        <v>3</v>
      </c>
      <c r="O65" s="6">
        <f>O68</f>
        <v>0</v>
      </c>
      <c r="P65" s="6">
        <f>IF(P68&lt;1,150,P68/$Z68*100)</f>
        <v>150</v>
      </c>
      <c r="Q65" s="6">
        <f t="shared" ref="Q65:Y65" si="30">IF(Q68&lt;1,150,Q68/$Z68*100)</f>
        <v>150</v>
      </c>
      <c r="R65" s="6">
        <f t="shared" si="30"/>
        <v>150</v>
      </c>
      <c r="S65" s="6">
        <f t="shared" si="30"/>
        <v>150</v>
      </c>
      <c r="T65" s="6">
        <f t="shared" si="30"/>
        <v>150</v>
      </c>
      <c r="U65" s="6">
        <f t="shared" si="30"/>
        <v>150</v>
      </c>
      <c r="V65" s="6">
        <f t="shared" si="30"/>
        <v>150</v>
      </c>
      <c r="W65" s="6">
        <f t="shared" si="30"/>
        <v>150</v>
      </c>
      <c r="X65" s="6">
        <f t="shared" si="30"/>
        <v>150</v>
      </c>
      <c r="Y65" s="6">
        <f t="shared" si="30"/>
        <v>150</v>
      </c>
      <c r="Z65" s="6">
        <v>100</v>
      </c>
      <c r="AA65" s="6"/>
    </row>
    <row r="66" spans="1:27" ht="14.5" customHeight="1" x14ac:dyDescent="0.35">
      <c r="A66" s="13"/>
      <c r="B66" s="23" t="s">
        <v>117</v>
      </c>
      <c r="L66" s="12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4.5" customHeight="1" x14ac:dyDescent="0.35">
      <c r="A67" s="13"/>
      <c r="B67" s="22" t="s">
        <v>26</v>
      </c>
      <c r="C67" s="22" t="s">
        <v>27</v>
      </c>
      <c r="D67" s="22" t="s">
        <v>28</v>
      </c>
      <c r="E67" s="22" t="s">
        <v>29</v>
      </c>
      <c r="F67" s="22" t="s">
        <v>30</v>
      </c>
      <c r="G67" s="22" t="s">
        <v>31</v>
      </c>
      <c r="H67" s="22" t="s">
        <v>32</v>
      </c>
      <c r="I67" s="22" t="s">
        <v>33</v>
      </c>
      <c r="J67" s="22" t="s">
        <v>34</v>
      </c>
      <c r="K67" s="22" t="s">
        <v>35</v>
      </c>
      <c r="L67" s="12"/>
      <c r="N67" s="6"/>
      <c r="O67" s="6"/>
      <c r="P67" s="6" t="s">
        <v>57</v>
      </c>
      <c r="Q67" s="6" t="s">
        <v>58</v>
      </c>
      <c r="R67" s="6" t="s">
        <v>59</v>
      </c>
      <c r="S67" s="6" t="s">
        <v>60</v>
      </c>
      <c r="T67" s="6" t="s">
        <v>61</v>
      </c>
      <c r="U67" s="6" t="s">
        <v>62</v>
      </c>
      <c r="V67" s="6" t="s">
        <v>63</v>
      </c>
      <c r="W67" s="6" t="s">
        <v>64</v>
      </c>
      <c r="X67" s="6" t="s">
        <v>65</v>
      </c>
      <c r="Y67" s="6" t="s">
        <v>66</v>
      </c>
      <c r="Z67" s="6" t="s">
        <v>67</v>
      </c>
      <c r="AA67" s="6"/>
    </row>
    <row r="68" spans="1:27" ht="14.5" customHeight="1" x14ac:dyDescent="0.35">
      <c r="A68" s="14" t="s">
        <v>116</v>
      </c>
      <c r="B68" s="26">
        <f>'Order Form'!B68</f>
        <v>0</v>
      </c>
      <c r="C68" s="26">
        <f>'Order Form'!C68</f>
        <v>0</v>
      </c>
      <c r="D68" s="26">
        <f>'Order Form'!D68</f>
        <v>0</v>
      </c>
      <c r="E68" s="26">
        <f>'Order Form'!E68</f>
        <v>0</v>
      </c>
      <c r="F68" s="26">
        <f>'Order Form'!F68</f>
        <v>0</v>
      </c>
      <c r="G68" s="26">
        <f>'Order Form'!G68</f>
        <v>0</v>
      </c>
      <c r="H68" s="26">
        <f>'Order Form'!H68</f>
        <v>0</v>
      </c>
      <c r="I68" s="26">
        <f>'Order Form'!I68</f>
        <v>0</v>
      </c>
      <c r="J68" s="26">
        <f>'Order Form'!J68</f>
        <v>0</v>
      </c>
      <c r="K68" s="26">
        <f>'Order Form'!K68</f>
        <v>0</v>
      </c>
      <c r="L68" s="12"/>
      <c r="N68" s="6" t="s">
        <v>71</v>
      </c>
      <c r="O68" s="6">
        <v>0</v>
      </c>
      <c r="P68" s="6">
        <f t="shared" ref="P68" si="31">IF(B69="Double",B68,0)</f>
        <v>0</v>
      </c>
      <c r="Q68" s="6">
        <f t="shared" ref="Q68" si="32">IF(C69="Double",C68,0)</f>
        <v>0</v>
      </c>
      <c r="R68" s="6">
        <f t="shared" ref="R68" si="33">IF(D69="Double",D68,0)</f>
        <v>0</v>
      </c>
      <c r="S68" s="6">
        <f t="shared" ref="S68" si="34">IF(E69="Double",E68,0)</f>
        <v>0</v>
      </c>
      <c r="T68" s="6">
        <f t="shared" ref="T68" si="35">IF(F69="Double",F68,0)</f>
        <v>0</v>
      </c>
      <c r="U68" s="6">
        <f t="shared" ref="U68" si="36">IF(G69="Double",G68,0)</f>
        <v>0</v>
      </c>
      <c r="V68" s="6">
        <f t="shared" ref="V68" si="37">IF(H69="Double",H68,0)</f>
        <v>0</v>
      </c>
      <c r="W68" s="6">
        <f t="shared" ref="W68" si="38">IF(I69="Double",I68,0)</f>
        <v>0</v>
      </c>
      <c r="X68" s="6">
        <f t="shared" ref="X68" si="39">IF(J69="Double",J68,0)</f>
        <v>0</v>
      </c>
      <c r="Y68" s="6">
        <f t="shared" ref="Y68" si="40">IF(K69="Double",K68,0)</f>
        <v>0</v>
      </c>
      <c r="Z68" s="6">
        <f>G54</f>
        <v>0</v>
      </c>
      <c r="AA68" s="6"/>
    </row>
    <row r="69" spans="1:27" ht="14.5" customHeight="1" x14ac:dyDescent="0.35">
      <c r="A69" s="14" t="s">
        <v>70</v>
      </c>
      <c r="B69" s="26" t="str">
        <f>'Order Form'!B69</f>
        <v>Double</v>
      </c>
      <c r="C69" s="26" t="str">
        <f>'Order Form'!C69</f>
        <v>Double</v>
      </c>
      <c r="D69" s="26" t="str">
        <f>'Order Form'!D69</f>
        <v>Double</v>
      </c>
      <c r="E69" s="26" t="str">
        <f>'Order Form'!E69</f>
        <v>Double</v>
      </c>
      <c r="F69" s="26" t="str">
        <f>'Order Form'!F69</f>
        <v>Double</v>
      </c>
      <c r="G69" s="26" t="str">
        <f>'Order Form'!G69</f>
        <v>Double</v>
      </c>
      <c r="H69" s="26" t="str">
        <f>'Order Form'!H69</f>
        <v>Double</v>
      </c>
      <c r="I69" s="26" t="str">
        <f>'Order Form'!I69</f>
        <v>Double</v>
      </c>
      <c r="J69" s="26" t="str">
        <f>'Order Form'!J69</f>
        <v>Double</v>
      </c>
      <c r="K69" s="26" t="str">
        <f>'Order Form'!K69</f>
        <v>Double</v>
      </c>
      <c r="L69" s="12"/>
      <c r="N69" s="6" t="s">
        <v>72</v>
      </c>
      <c r="O69" s="6">
        <v>0</v>
      </c>
      <c r="P69" s="6">
        <f t="shared" ref="P69" si="41">IF(B69="Single",B68,0)</f>
        <v>0</v>
      </c>
      <c r="Q69" s="6">
        <f t="shared" ref="Q69" si="42">IF(C69="Single",C68,0)</f>
        <v>0</v>
      </c>
      <c r="R69" s="6">
        <f t="shared" ref="R69" si="43">IF(D69="Single",D68,0)</f>
        <v>0</v>
      </c>
      <c r="S69" s="6">
        <f t="shared" ref="S69" si="44">IF(E69="Single",E68,0)</f>
        <v>0</v>
      </c>
      <c r="T69" s="6">
        <f t="shared" ref="T69" si="45">IF(F69="Single",F68,0)</f>
        <v>0</v>
      </c>
      <c r="U69" s="6">
        <f t="shared" ref="U69" si="46">IF(G69="Single",G68,0)</f>
        <v>0</v>
      </c>
      <c r="V69" s="6">
        <f t="shared" ref="V69" si="47">IF(H69="Single",H68,0)</f>
        <v>0</v>
      </c>
      <c r="W69" s="6">
        <f t="shared" ref="W69" si="48">IF(I69="Single",I68,0)</f>
        <v>0</v>
      </c>
      <c r="X69" s="6">
        <f t="shared" ref="X69" si="49">IF(J69="Single",J68,0)</f>
        <v>0</v>
      </c>
      <c r="Y69" s="6">
        <f t="shared" ref="Y69" si="50">IF(K69="Single",K68,0)</f>
        <v>0</v>
      </c>
      <c r="Z69" s="6">
        <f>G54</f>
        <v>0</v>
      </c>
      <c r="AA69" s="6"/>
    </row>
    <row r="70" spans="1:27" ht="14.5" customHeight="1" x14ac:dyDescent="0.35">
      <c r="A70" s="15"/>
      <c r="B70" s="20" t="str">
        <f>IF(B68=0,"",IF(B68&lt;35,"*error, increase hole distance",""))</f>
        <v/>
      </c>
      <c r="C70" s="20"/>
      <c r="D70" s="21"/>
      <c r="E70" s="20" t="str">
        <f>IF(OR(C68&lt;0,AND(C68&gt;0,C68&lt;(B68+22)),D68&lt;0,AND(D68&gt;0,D68&lt;(C68+22)),E68&lt;0,AND(E68&gt;0,E68&lt;(D68+22)),F68&lt;0,AND(F68&gt;0,F68&lt;(E68+22)),G68&lt;0,AND(G68&gt;0,G68&lt;(F68+22)),H68&lt;0,AND(H68&gt;0,H68&lt;(G68+22)),I68&lt;0,AND(I68&gt;0,I68&lt;(H68+22)),J68&lt;0,AND(J68&gt;0,J68&lt;(I68+22)),K68&lt;0,AND(K68&gt;0,K68&lt;(J68+22))),"*error with hole distances, try increasing","")</f>
        <v/>
      </c>
      <c r="F70" s="21"/>
      <c r="G70" s="21"/>
      <c r="H70" s="21"/>
      <c r="I70" s="21"/>
      <c r="J70" s="21"/>
      <c r="K70" s="21" t="str">
        <f>IF(G54=0,"",IF(OR(B68&gt;(G54-35),C68&gt;(G54-35),D68&gt;(G54-35),E68&gt;(G54-35),F68&gt;(G54-35),G68&gt;(G54-35),H68&gt;(G54-35),I68&gt;(G54-35),J68&gt;(G54-35),K68&gt;(G54-35)),"*error, hole exceeds part length or close to edge",""))</f>
        <v/>
      </c>
      <c r="L70" s="1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5" customHeight="1" x14ac:dyDescent="0.35"/>
    <row r="72" spans="1:27" ht="15.5" customHeight="1" x14ac:dyDescent="0.35">
      <c r="A72" s="32" t="s">
        <v>54</v>
      </c>
      <c r="B72" s="33"/>
      <c r="C72" s="32" t="s">
        <v>55</v>
      </c>
      <c r="D72" s="33"/>
      <c r="E72" s="32" t="s">
        <v>160</v>
      </c>
      <c r="F72" s="33"/>
      <c r="G72" s="32" t="s">
        <v>51</v>
      </c>
      <c r="H72" s="33"/>
      <c r="I72" s="34" t="s">
        <v>46</v>
      </c>
      <c r="J72" s="34"/>
      <c r="K72" s="34" t="s">
        <v>53</v>
      </c>
      <c r="L72" s="34"/>
      <c r="X72" s="6"/>
    </row>
    <row r="73" spans="1:27" ht="15.5" x14ac:dyDescent="0.35">
      <c r="A73" s="51" t="s">
        <v>162</v>
      </c>
      <c r="B73" s="52"/>
      <c r="C73" s="51"/>
      <c r="D73" s="52"/>
      <c r="E73" s="54">
        <f>'Order Form'!E73:F73</f>
        <v>0</v>
      </c>
      <c r="F73" s="55"/>
      <c r="G73" s="54">
        <f>'Order Form'!G73:H73</f>
        <v>0</v>
      </c>
      <c r="H73" s="55"/>
      <c r="I73" s="31" t="str">
        <f>IF(E73=0,"",VLOOKUP(E73,Sheet2!$U$2:$V$41,2,0))</f>
        <v/>
      </c>
      <c r="J73" s="31"/>
      <c r="K73" s="31">
        <f>(G73*C73)/1000</f>
        <v>0</v>
      </c>
      <c r="L73" s="31"/>
      <c r="X73" s="6"/>
    </row>
    <row r="74" spans="1:27" ht="14.5" customHeight="1" x14ac:dyDescent="0.35">
      <c r="A74" s="13" t="s">
        <v>115</v>
      </c>
      <c r="L74" s="12"/>
    </row>
    <row r="75" spans="1:27" ht="14.5" customHeight="1" x14ac:dyDescent="0.35">
      <c r="A75" s="13" t="s">
        <v>73</v>
      </c>
      <c r="K75" s="24" t="str">
        <f>IF(G73=0,"",IF(OR(G73&lt;600,G73&gt;13000),"*error, min length 600 &amp; max length 13,000",""))</f>
        <v/>
      </c>
      <c r="L75" s="12"/>
    </row>
    <row r="76" spans="1:27" ht="14.5" customHeight="1" x14ac:dyDescent="0.35">
      <c r="A76" s="13"/>
      <c r="L76" s="12"/>
    </row>
    <row r="77" spans="1:27" ht="14.5" customHeight="1" x14ac:dyDescent="0.35">
      <c r="A77" s="13"/>
      <c r="L77" s="12"/>
    </row>
    <row r="78" spans="1:27" ht="14.5" customHeight="1" x14ac:dyDescent="0.35">
      <c r="A78" s="13"/>
      <c r="L78" s="12"/>
    </row>
    <row r="79" spans="1:27" ht="14.5" customHeight="1" x14ac:dyDescent="0.35">
      <c r="A79" s="13"/>
      <c r="L79" s="12"/>
    </row>
    <row r="80" spans="1:27" ht="14.5" customHeight="1" x14ac:dyDescent="0.35">
      <c r="A80" s="13"/>
      <c r="L80" s="1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4.5" customHeight="1" x14ac:dyDescent="0.35">
      <c r="A81" s="13"/>
      <c r="L81" s="12"/>
      <c r="N81" s="6"/>
      <c r="O81" s="6" t="s">
        <v>68</v>
      </c>
      <c r="P81" s="6" t="s">
        <v>57</v>
      </c>
      <c r="Q81" s="6" t="s">
        <v>58</v>
      </c>
      <c r="R81" s="6" t="s">
        <v>59</v>
      </c>
      <c r="S81" s="6" t="s">
        <v>60</v>
      </c>
      <c r="T81" s="6" t="s">
        <v>61</v>
      </c>
      <c r="U81" s="6" t="s">
        <v>62</v>
      </c>
      <c r="V81" s="6" t="s">
        <v>63</v>
      </c>
      <c r="W81" s="6" t="s">
        <v>64</v>
      </c>
      <c r="X81" s="6" t="s">
        <v>65</v>
      </c>
      <c r="Y81" s="6" t="s">
        <v>66</v>
      </c>
      <c r="Z81" s="6" t="s">
        <v>67</v>
      </c>
      <c r="AA81" s="6"/>
    </row>
    <row r="82" spans="1:27" ht="14.5" customHeight="1" x14ac:dyDescent="0.35">
      <c r="A82" s="13"/>
      <c r="L82" s="12"/>
      <c r="N82" s="6">
        <v>1</v>
      </c>
      <c r="O82" s="6">
        <f>O87</f>
        <v>0</v>
      </c>
      <c r="P82" s="6">
        <f>IF(P87&lt;1,150,P87/$Z87*100)</f>
        <v>150</v>
      </c>
      <c r="Q82" s="6">
        <f t="shared" ref="Q82:Y82" si="51">IF(Q87&lt;1,150,Q87/$Z87*100)</f>
        <v>150</v>
      </c>
      <c r="R82" s="6">
        <f t="shared" si="51"/>
        <v>150</v>
      </c>
      <c r="S82" s="6">
        <f t="shared" si="51"/>
        <v>150</v>
      </c>
      <c r="T82" s="6">
        <f t="shared" si="51"/>
        <v>150</v>
      </c>
      <c r="U82" s="6">
        <f t="shared" si="51"/>
        <v>150</v>
      </c>
      <c r="V82" s="6">
        <f t="shared" si="51"/>
        <v>150</v>
      </c>
      <c r="W82" s="6">
        <f t="shared" si="51"/>
        <v>150</v>
      </c>
      <c r="X82" s="6">
        <f t="shared" si="51"/>
        <v>150</v>
      </c>
      <c r="Y82" s="6">
        <f t="shared" si="51"/>
        <v>150</v>
      </c>
      <c r="Z82" s="6">
        <v>100</v>
      </c>
      <c r="AA82" s="6"/>
    </row>
    <row r="83" spans="1:27" ht="14.5" customHeight="1" x14ac:dyDescent="0.35">
      <c r="A83" s="13"/>
      <c r="L83" s="12"/>
      <c r="N83" s="6">
        <v>2</v>
      </c>
      <c r="O83" s="6">
        <f>O86</f>
        <v>0</v>
      </c>
      <c r="P83" s="6">
        <f>IF(P88&lt;1,150,P88/$Z87*100)</f>
        <v>150</v>
      </c>
      <c r="Q83" s="6">
        <f t="shared" ref="Q83:Y83" si="52">IF(Q88&lt;1,150,Q88/$Z87*100)</f>
        <v>150</v>
      </c>
      <c r="R83" s="6">
        <f t="shared" si="52"/>
        <v>150</v>
      </c>
      <c r="S83" s="6">
        <f t="shared" si="52"/>
        <v>150</v>
      </c>
      <c r="T83" s="6">
        <f t="shared" si="52"/>
        <v>150</v>
      </c>
      <c r="U83" s="6">
        <f t="shared" si="52"/>
        <v>150</v>
      </c>
      <c r="V83" s="6">
        <f t="shared" si="52"/>
        <v>150</v>
      </c>
      <c r="W83" s="6">
        <f t="shared" si="52"/>
        <v>150</v>
      </c>
      <c r="X83" s="6">
        <f t="shared" si="52"/>
        <v>150</v>
      </c>
      <c r="Y83" s="6">
        <f t="shared" si="52"/>
        <v>150</v>
      </c>
      <c r="Z83" s="6">
        <v>100</v>
      </c>
      <c r="AA83" s="6"/>
    </row>
    <row r="84" spans="1:27" ht="14.5" customHeight="1" x14ac:dyDescent="0.35">
      <c r="A84" s="13"/>
      <c r="L84" s="12"/>
      <c r="N84" s="6">
        <v>3</v>
      </c>
      <c r="O84" s="6">
        <f>O87</f>
        <v>0</v>
      </c>
      <c r="P84" s="6">
        <f>IF(P87&lt;1,150,P87/$Z87*100)</f>
        <v>150</v>
      </c>
      <c r="Q84" s="6">
        <f t="shared" ref="Q84:Y84" si="53">IF(Q87&lt;1,150,Q87/$Z87*100)</f>
        <v>150</v>
      </c>
      <c r="R84" s="6">
        <f t="shared" si="53"/>
        <v>150</v>
      </c>
      <c r="S84" s="6">
        <f t="shared" si="53"/>
        <v>150</v>
      </c>
      <c r="T84" s="6">
        <f t="shared" si="53"/>
        <v>150</v>
      </c>
      <c r="U84" s="6">
        <f t="shared" si="53"/>
        <v>150</v>
      </c>
      <c r="V84" s="6">
        <f t="shared" si="53"/>
        <v>150</v>
      </c>
      <c r="W84" s="6">
        <f t="shared" si="53"/>
        <v>150</v>
      </c>
      <c r="X84" s="6">
        <f t="shared" si="53"/>
        <v>150</v>
      </c>
      <c r="Y84" s="6">
        <f t="shared" si="53"/>
        <v>150</v>
      </c>
      <c r="Z84" s="6">
        <v>100</v>
      </c>
      <c r="AA84" s="6"/>
    </row>
    <row r="85" spans="1:27" ht="14.5" customHeight="1" x14ac:dyDescent="0.35">
      <c r="A85" s="13"/>
      <c r="B85" s="23" t="s">
        <v>117</v>
      </c>
      <c r="L85" s="12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4.5" customHeight="1" x14ac:dyDescent="0.35">
      <c r="A86" s="13"/>
      <c r="B86" s="22" t="s">
        <v>26</v>
      </c>
      <c r="C86" s="22" t="s">
        <v>27</v>
      </c>
      <c r="D86" s="22" t="s">
        <v>28</v>
      </c>
      <c r="E86" s="22" t="s">
        <v>29</v>
      </c>
      <c r="F86" s="22" t="s">
        <v>30</v>
      </c>
      <c r="G86" s="22" t="s">
        <v>31</v>
      </c>
      <c r="H86" s="22" t="s">
        <v>32</v>
      </c>
      <c r="I86" s="22" t="s">
        <v>33</v>
      </c>
      <c r="J86" s="22" t="s">
        <v>34</v>
      </c>
      <c r="K86" s="22" t="s">
        <v>35</v>
      </c>
      <c r="L86" s="12"/>
      <c r="N86" s="6"/>
      <c r="O86" s="6"/>
      <c r="P86" s="6" t="s">
        <v>57</v>
      </c>
      <c r="Q86" s="6" t="s">
        <v>58</v>
      </c>
      <c r="R86" s="6" t="s">
        <v>59</v>
      </c>
      <c r="S86" s="6" t="s">
        <v>60</v>
      </c>
      <c r="T86" s="6" t="s">
        <v>61</v>
      </c>
      <c r="U86" s="6" t="s">
        <v>62</v>
      </c>
      <c r="V86" s="6" t="s">
        <v>63</v>
      </c>
      <c r="W86" s="6" t="s">
        <v>64</v>
      </c>
      <c r="X86" s="6" t="s">
        <v>65</v>
      </c>
      <c r="Y86" s="6" t="s">
        <v>66</v>
      </c>
      <c r="Z86" s="6" t="s">
        <v>67</v>
      </c>
      <c r="AA86" s="6"/>
    </row>
    <row r="87" spans="1:27" ht="14.5" customHeight="1" x14ac:dyDescent="0.35">
      <c r="A87" s="14" t="s">
        <v>116</v>
      </c>
      <c r="B87" s="26">
        <f>'Order Form'!B87</f>
        <v>0</v>
      </c>
      <c r="C87" s="26">
        <f>'Order Form'!C87</f>
        <v>0</v>
      </c>
      <c r="D87" s="26">
        <f>'Order Form'!D87</f>
        <v>0</v>
      </c>
      <c r="E87" s="26">
        <f>'Order Form'!E87</f>
        <v>0</v>
      </c>
      <c r="F87" s="26">
        <f>'Order Form'!F87</f>
        <v>0</v>
      </c>
      <c r="G87" s="26">
        <f>'Order Form'!G87</f>
        <v>0</v>
      </c>
      <c r="H87" s="26">
        <f>'Order Form'!H87</f>
        <v>0</v>
      </c>
      <c r="I87" s="26">
        <f>'Order Form'!I87</f>
        <v>0</v>
      </c>
      <c r="J87" s="26">
        <f>'Order Form'!J87</f>
        <v>0</v>
      </c>
      <c r="K87" s="26">
        <f>'Order Form'!K87</f>
        <v>0</v>
      </c>
      <c r="L87" s="12"/>
      <c r="N87" s="6" t="s">
        <v>71</v>
      </c>
      <c r="O87" s="6">
        <v>0</v>
      </c>
      <c r="P87" s="6">
        <f t="shared" ref="P87" si="54">IF(B88="Double",B87,0)</f>
        <v>0</v>
      </c>
      <c r="Q87" s="6">
        <f t="shared" ref="Q87" si="55">IF(C88="Double",C87,0)</f>
        <v>0</v>
      </c>
      <c r="R87" s="6">
        <f t="shared" ref="R87" si="56">IF(D88="Double",D87,0)</f>
        <v>0</v>
      </c>
      <c r="S87" s="6">
        <f t="shared" ref="S87" si="57">IF(E88="Double",E87,0)</f>
        <v>0</v>
      </c>
      <c r="T87" s="6">
        <f t="shared" ref="T87" si="58">IF(F88="Double",F87,0)</f>
        <v>0</v>
      </c>
      <c r="U87" s="6">
        <f t="shared" ref="U87" si="59">IF(G88="Double",G87,0)</f>
        <v>0</v>
      </c>
      <c r="V87" s="6">
        <f t="shared" ref="V87" si="60">IF(H88="Double",H87,0)</f>
        <v>0</v>
      </c>
      <c r="W87" s="6">
        <f t="shared" ref="W87" si="61">IF(I88="Double",I87,0)</f>
        <v>0</v>
      </c>
      <c r="X87" s="6">
        <f t="shared" ref="X87" si="62">IF(J88="Double",J87,0)</f>
        <v>0</v>
      </c>
      <c r="Y87" s="6">
        <f t="shared" ref="Y87" si="63">IF(K88="Double",K87,0)</f>
        <v>0</v>
      </c>
      <c r="Z87" s="6">
        <f>G73</f>
        <v>0</v>
      </c>
      <c r="AA87" s="6"/>
    </row>
    <row r="88" spans="1:27" ht="14.5" customHeight="1" x14ac:dyDescent="0.35">
      <c r="A88" s="14" t="s">
        <v>70</v>
      </c>
      <c r="B88" s="26" t="str">
        <f>'Order Form'!B88</f>
        <v>Double</v>
      </c>
      <c r="C88" s="26" t="str">
        <f>'Order Form'!C88</f>
        <v>Double</v>
      </c>
      <c r="D88" s="26" t="str">
        <f>'Order Form'!D88</f>
        <v>Double</v>
      </c>
      <c r="E88" s="26" t="str">
        <f>'Order Form'!E88</f>
        <v>Double</v>
      </c>
      <c r="F88" s="26" t="str">
        <f>'Order Form'!F88</f>
        <v>Double</v>
      </c>
      <c r="G88" s="26" t="str">
        <f>'Order Form'!G88</f>
        <v>Double</v>
      </c>
      <c r="H88" s="26" t="str">
        <f>'Order Form'!H88</f>
        <v>Double</v>
      </c>
      <c r="I88" s="26" t="str">
        <f>'Order Form'!I88</f>
        <v>Double</v>
      </c>
      <c r="J88" s="26" t="str">
        <f>'Order Form'!J88</f>
        <v>Double</v>
      </c>
      <c r="K88" s="26" t="str">
        <f>'Order Form'!K88</f>
        <v>Double</v>
      </c>
      <c r="L88" s="12"/>
      <c r="N88" s="6" t="s">
        <v>72</v>
      </c>
      <c r="O88" s="6">
        <v>0</v>
      </c>
      <c r="P88" s="6">
        <f t="shared" ref="P88" si="64">IF(B88="Single",B87,0)</f>
        <v>0</v>
      </c>
      <c r="Q88" s="6">
        <f t="shared" ref="Q88" si="65">IF(C88="Single",C87,0)</f>
        <v>0</v>
      </c>
      <c r="R88" s="6">
        <f t="shared" ref="R88" si="66">IF(D88="Single",D87,0)</f>
        <v>0</v>
      </c>
      <c r="S88" s="6">
        <f t="shared" ref="S88" si="67">IF(E88="Single",E87,0)</f>
        <v>0</v>
      </c>
      <c r="T88" s="6">
        <f t="shared" ref="T88" si="68">IF(F88="Single",F87,0)</f>
        <v>0</v>
      </c>
      <c r="U88" s="6">
        <f t="shared" ref="U88" si="69">IF(G88="Single",G87,0)</f>
        <v>0</v>
      </c>
      <c r="V88" s="6">
        <f t="shared" ref="V88" si="70">IF(H88="Single",H87,0)</f>
        <v>0</v>
      </c>
      <c r="W88" s="6">
        <f t="shared" ref="W88" si="71">IF(I88="Single",I87,0)</f>
        <v>0</v>
      </c>
      <c r="X88" s="6">
        <f t="shared" ref="X88" si="72">IF(J88="Single",J87,0)</f>
        <v>0</v>
      </c>
      <c r="Y88" s="6">
        <f t="shared" ref="Y88" si="73">IF(K88="Single",K87,0)</f>
        <v>0</v>
      </c>
      <c r="Z88" s="6">
        <f>G73</f>
        <v>0</v>
      </c>
      <c r="AA88" s="6"/>
    </row>
    <row r="89" spans="1:27" ht="14.5" customHeight="1" x14ac:dyDescent="0.35">
      <c r="A89" s="15"/>
      <c r="B89" s="20" t="str">
        <f>IF(B87=0,"",IF(B87&lt;35,"*error, increase hole distance",""))</f>
        <v/>
      </c>
      <c r="C89" s="20"/>
      <c r="D89" s="21"/>
      <c r="E89" s="20" t="str">
        <f>IF(OR(C87&lt;0,AND(C87&gt;0,C87&lt;(B87+22)),D87&lt;0,AND(D87&gt;0,D87&lt;(C87+22)),E87&lt;0,AND(E87&gt;0,E87&lt;(D87+22)),F87&lt;0,AND(F87&gt;0,F87&lt;(E87+22)),G87&lt;0,AND(G87&gt;0,G87&lt;(F87+22)),H87&lt;0,AND(H87&gt;0,H87&lt;(G87+22)),I87&lt;0,AND(I87&gt;0,I87&lt;(H87+22)),J87&lt;0,AND(J87&gt;0,J87&lt;(I87+22)),K87&lt;0,AND(K87&gt;0,K87&lt;(J87+22))),"*error with hole distances, try increasing","")</f>
        <v/>
      </c>
      <c r="F89" s="21"/>
      <c r="G89" s="21"/>
      <c r="H89" s="21"/>
      <c r="I89" s="21"/>
      <c r="J89" s="21"/>
      <c r="K89" s="21" t="str">
        <f>IF(G73=0,"",IF(OR(B87&gt;(G73-35),C87&gt;(G73-35),D87&gt;(G73-35),E87&gt;(G73-35),F87&gt;(G73-35),G87&gt;(G73-35),H87&gt;(G73-35),I87&gt;(G73-35),J87&gt;(G73-35),K87&gt;(G73-35)),"*error, hole exceeds part length or close to edge",""))</f>
        <v/>
      </c>
      <c r="L89" s="1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x14ac:dyDescent="0.35">
      <c r="A90" s="18" t="s">
        <v>161</v>
      </c>
    </row>
  </sheetData>
  <mergeCells count="60">
    <mergeCell ref="K72:L72"/>
    <mergeCell ref="A73:B73"/>
    <mergeCell ref="C73:D73"/>
    <mergeCell ref="E73:F73"/>
    <mergeCell ref="G73:H73"/>
    <mergeCell ref="I73:J73"/>
    <mergeCell ref="K73:L73"/>
    <mergeCell ref="A72:B72"/>
    <mergeCell ref="C72:D72"/>
    <mergeCell ref="E72:F72"/>
    <mergeCell ref="G72:H72"/>
    <mergeCell ref="I72:J72"/>
    <mergeCell ref="E16:F16"/>
    <mergeCell ref="E34:F34"/>
    <mergeCell ref="E35:F35"/>
    <mergeCell ref="E53:F53"/>
    <mergeCell ref="E54:F54"/>
    <mergeCell ref="A54:B54"/>
    <mergeCell ref="C54:D54"/>
    <mergeCell ref="G54:H54"/>
    <mergeCell ref="I54:J54"/>
    <mergeCell ref="K54:L54"/>
    <mergeCell ref="A53:B53"/>
    <mergeCell ref="C53:D53"/>
    <mergeCell ref="G53:H53"/>
    <mergeCell ref="I53:J53"/>
    <mergeCell ref="K53:L53"/>
    <mergeCell ref="A35:B35"/>
    <mergeCell ref="C35:D35"/>
    <mergeCell ref="G35:H35"/>
    <mergeCell ref="I35:J35"/>
    <mergeCell ref="K35:L35"/>
    <mergeCell ref="A34:B34"/>
    <mergeCell ref="C34:D34"/>
    <mergeCell ref="G34:H34"/>
    <mergeCell ref="I34:J34"/>
    <mergeCell ref="K34:L34"/>
    <mergeCell ref="A16:B16"/>
    <mergeCell ref="C16:D16"/>
    <mergeCell ref="K15:L15"/>
    <mergeCell ref="K16:L16"/>
    <mergeCell ref="J10:L10"/>
    <mergeCell ref="J11:L11"/>
    <mergeCell ref="J12:L12"/>
    <mergeCell ref="J13:L13"/>
    <mergeCell ref="I16:J16"/>
    <mergeCell ref="H11:I11"/>
    <mergeCell ref="G16:H16"/>
    <mergeCell ref="F13:G13"/>
    <mergeCell ref="H13:I13"/>
    <mergeCell ref="A15:B15"/>
    <mergeCell ref="C15:D15"/>
    <mergeCell ref="I15:J15"/>
    <mergeCell ref="G15:H15"/>
    <mergeCell ref="A10:B10"/>
    <mergeCell ref="C10:D10"/>
    <mergeCell ref="A11:B11"/>
    <mergeCell ref="C11:D11"/>
    <mergeCell ref="F11:G11"/>
    <mergeCell ref="E15:F1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4693-C9EF-4E31-B9EC-DEB933F4C607}">
  <dimension ref="A1:Y41"/>
  <sheetViews>
    <sheetView topLeftCell="D6" zoomScale="85" zoomScaleNormal="85" workbookViewId="0">
      <selection activeCell="R14" sqref="R14"/>
    </sheetView>
  </sheetViews>
  <sheetFormatPr defaultRowHeight="14.5" x14ac:dyDescent="0.35"/>
  <cols>
    <col min="16" max="16" width="11.26953125" bestFit="1" customWidth="1"/>
    <col min="17" max="17" width="17.81640625" bestFit="1" customWidth="1"/>
    <col min="20" max="20" width="11.1796875" customWidth="1"/>
    <col min="21" max="21" width="16" bestFit="1" customWidth="1"/>
    <col min="23" max="23" width="13.26953125" customWidth="1"/>
    <col min="24" max="24" width="14.36328125" bestFit="1" customWidth="1"/>
  </cols>
  <sheetData>
    <row r="1" spans="1:25" ht="39" x14ac:dyDescent="0.35">
      <c r="A1" s="1" t="s">
        <v>0</v>
      </c>
      <c r="B1" s="1" t="s">
        <v>21</v>
      </c>
      <c r="C1" s="1" t="s">
        <v>22</v>
      </c>
      <c r="D1" s="1" t="s">
        <v>23</v>
      </c>
      <c r="E1" s="2" t="s">
        <v>1</v>
      </c>
      <c r="F1" s="2" t="s">
        <v>2</v>
      </c>
      <c r="G1" s="3"/>
      <c r="H1" s="1" t="s">
        <v>3</v>
      </c>
      <c r="I1" s="1" t="s">
        <v>21</v>
      </c>
      <c r="J1" s="1" t="s">
        <v>24</v>
      </c>
      <c r="K1" s="1" t="s">
        <v>25</v>
      </c>
      <c r="L1" s="1" t="s">
        <v>23</v>
      </c>
      <c r="M1" s="2" t="s">
        <v>1</v>
      </c>
      <c r="N1" s="2" t="s">
        <v>2</v>
      </c>
      <c r="P1" s="19" t="s">
        <v>36</v>
      </c>
      <c r="Q1" s="19" t="s">
        <v>47</v>
      </c>
      <c r="R1" s="19" t="s">
        <v>70</v>
      </c>
      <c r="T1" s="19" t="s">
        <v>74</v>
      </c>
      <c r="U1" s="19"/>
      <c r="V1" s="19"/>
      <c r="X1" t="s">
        <v>49</v>
      </c>
    </row>
    <row r="2" spans="1:25" x14ac:dyDescent="0.35">
      <c r="A2" s="1" t="s">
        <v>75</v>
      </c>
      <c r="B2" s="1">
        <v>102</v>
      </c>
      <c r="C2" s="1">
        <v>51</v>
      </c>
      <c r="D2" s="1" t="s">
        <v>4</v>
      </c>
      <c r="E2" s="1" t="s">
        <v>5</v>
      </c>
      <c r="F2" s="1">
        <v>1.77</v>
      </c>
      <c r="G2" s="3"/>
      <c r="H2" s="1" t="s">
        <v>96</v>
      </c>
      <c r="I2" s="1">
        <v>102</v>
      </c>
      <c r="J2" s="1">
        <v>53</v>
      </c>
      <c r="K2" s="1">
        <v>49</v>
      </c>
      <c r="L2" s="1">
        <v>12.5</v>
      </c>
      <c r="M2" s="1">
        <v>1</v>
      </c>
      <c r="N2" s="1">
        <v>1.77</v>
      </c>
      <c r="P2" t="s">
        <v>3</v>
      </c>
      <c r="Q2" t="s">
        <v>48</v>
      </c>
      <c r="R2" t="s">
        <v>71</v>
      </c>
      <c r="T2" s="1" t="s">
        <v>75</v>
      </c>
      <c r="U2" s="25" t="s">
        <v>120</v>
      </c>
      <c r="V2" s="1">
        <v>40</v>
      </c>
      <c r="X2" t="s">
        <v>50</v>
      </c>
      <c r="Y2" t="str">
        <f>IF($E$16="Z Section",Sheet2!$H$2:$H$21,IF($E$16="C Section",Sheet2!$A$2:$A$21,Sheet2!Q2))</f>
        <v>Select Section</v>
      </c>
    </row>
    <row r="3" spans="1:25" x14ac:dyDescent="0.35">
      <c r="A3" s="1" t="s">
        <v>76</v>
      </c>
      <c r="B3" s="1">
        <v>102</v>
      </c>
      <c r="C3" s="1">
        <v>51</v>
      </c>
      <c r="D3" s="1" t="s">
        <v>6</v>
      </c>
      <c r="E3" s="1" t="s">
        <v>7</v>
      </c>
      <c r="F3" s="1">
        <v>2.1</v>
      </c>
      <c r="G3" s="3"/>
      <c r="H3" s="1" t="s">
        <v>97</v>
      </c>
      <c r="I3" s="1">
        <v>102</v>
      </c>
      <c r="J3" s="1">
        <v>53</v>
      </c>
      <c r="K3" s="1">
        <v>49</v>
      </c>
      <c r="L3" s="1">
        <v>13</v>
      </c>
      <c r="M3" s="1">
        <v>1.2</v>
      </c>
      <c r="N3" s="1">
        <v>2.1</v>
      </c>
      <c r="P3" t="s">
        <v>0</v>
      </c>
      <c r="R3" t="s">
        <v>72</v>
      </c>
      <c r="T3" s="1" t="s">
        <v>76</v>
      </c>
      <c r="U3" s="25" t="s">
        <v>121</v>
      </c>
      <c r="V3" s="1">
        <v>40</v>
      </c>
      <c r="X3" t="s">
        <v>50</v>
      </c>
      <c r="Y3">
        <f>IF($E$35="Z Section",Sheet2!$H$2:$H$21,IF($E$16="C Section",Sheet2!$A$2:$A$21,Sheet2!Q3))</f>
        <v>0</v>
      </c>
    </row>
    <row r="4" spans="1:25" x14ac:dyDescent="0.35">
      <c r="A4" s="1" t="s">
        <v>77</v>
      </c>
      <c r="B4" s="1">
        <v>102</v>
      </c>
      <c r="C4" s="1">
        <v>51</v>
      </c>
      <c r="D4" s="1" t="s">
        <v>8</v>
      </c>
      <c r="E4" s="1">
        <v>1.5</v>
      </c>
      <c r="F4" s="1">
        <v>2.61</v>
      </c>
      <c r="G4" s="3"/>
      <c r="H4" s="1" t="s">
        <v>98</v>
      </c>
      <c r="I4" s="1">
        <v>102</v>
      </c>
      <c r="J4" s="1">
        <v>53</v>
      </c>
      <c r="K4" s="1">
        <v>49</v>
      </c>
      <c r="L4" s="1">
        <v>14</v>
      </c>
      <c r="M4" s="1">
        <v>1.5</v>
      </c>
      <c r="N4" s="1">
        <v>2.61</v>
      </c>
      <c r="T4" s="1" t="s">
        <v>77</v>
      </c>
      <c r="U4" s="25" t="s">
        <v>122</v>
      </c>
      <c r="V4" s="1">
        <v>40</v>
      </c>
      <c r="X4" t="s">
        <v>50</v>
      </c>
      <c r="Y4">
        <f>IF($E$54="Z Section",Sheet2!$H$2:$H$21,IF($E$16="C Section",Sheet2!$A$2:$A$21,Sheet2!Q4))</f>
        <v>0</v>
      </c>
    </row>
    <row r="5" spans="1:25" x14ac:dyDescent="0.35">
      <c r="A5" s="1" t="s">
        <v>78</v>
      </c>
      <c r="B5" s="1">
        <v>102</v>
      </c>
      <c r="C5" s="1">
        <v>51</v>
      </c>
      <c r="D5" s="1" t="s">
        <v>9</v>
      </c>
      <c r="E5" s="1" t="s">
        <v>10</v>
      </c>
      <c r="F5" s="1">
        <v>3.29</v>
      </c>
      <c r="G5" s="3"/>
      <c r="H5" s="1" t="s">
        <v>99</v>
      </c>
      <c r="I5" s="1">
        <v>102</v>
      </c>
      <c r="J5" s="1">
        <v>53</v>
      </c>
      <c r="K5" s="1">
        <v>49</v>
      </c>
      <c r="L5" s="1">
        <v>15</v>
      </c>
      <c r="M5" s="1" t="s">
        <v>10</v>
      </c>
      <c r="N5" s="1">
        <v>3.29</v>
      </c>
      <c r="T5" s="1" t="s">
        <v>78</v>
      </c>
      <c r="U5" s="25" t="s">
        <v>123</v>
      </c>
      <c r="V5" s="1">
        <v>40</v>
      </c>
    </row>
    <row r="6" spans="1:25" x14ac:dyDescent="0.35">
      <c r="A6" s="1" t="s">
        <v>79</v>
      </c>
      <c r="B6" s="1">
        <v>152</v>
      </c>
      <c r="C6" s="1">
        <v>64</v>
      </c>
      <c r="D6" s="1">
        <v>14.5</v>
      </c>
      <c r="E6" s="1" t="s">
        <v>5</v>
      </c>
      <c r="F6" s="1">
        <v>2.42</v>
      </c>
      <c r="G6" s="3"/>
      <c r="H6" s="1" t="s">
        <v>95</v>
      </c>
      <c r="I6" s="1">
        <v>152</v>
      </c>
      <c r="J6" s="1">
        <v>65</v>
      </c>
      <c r="K6" s="1">
        <v>61</v>
      </c>
      <c r="L6" s="1">
        <v>14.5</v>
      </c>
      <c r="M6" s="1">
        <v>1</v>
      </c>
      <c r="N6" s="1">
        <v>2.42</v>
      </c>
      <c r="T6" s="1" t="s">
        <v>79</v>
      </c>
      <c r="U6" s="25" t="s">
        <v>124</v>
      </c>
      <c r="V6" s="1">
        <v>60</v>
      </c>
    </row>
    <row r="7" spans="1:25" x14ac:dyDescent="0.35">
      <c r="A7" s="1" t="s">
        <v>80</v>
      </c>
      <c r="B7" s="1">
        <v>152</v>
      </c>
      <c r="C7" s="1">
        <v>64</v>
      </c>
      <c r="D7" s="1" t="s">
        <v>9</v>
      </c>
      <c r="E7" s="1" t="s">
        <v>7</v>
      </c>
      <c r="F7" s="1">
        <v>2.89</v>
      </c>
      <c r="G7" s="3"/>
      <c r="H7" s="1" t="s">
        <v>100</v>
      </c>
      <c r="I7" s="1">
        <v>152</v>
      </c>
      <c r="J7" s="1">
        <v>65</v>
      </c>
      <c r="K7" s="1">
        <v>61</v>
      </c>
      <c r="L7" s="1">
        <v>15</v>
      </c>
      <c r="M7" s="1">
        <v>1.2</v>
      </c>
      <c r="N7" s="1">
        <v>2.89</v>
      </c>
      <c r="T7" s="1" t="s">
        <v>80</v>
      </c>
      <c r="U7" s="25" t="s">
        <v>125</v>
      </c>
      <c r="V7" s="1">
        <v>60</v>
      </c>
    </row>
    <row r="8" spans="1:25" x14ac:dyDescent="0.35">
      <c r="A8" s="1" t="s">
        <v>81</v>
      </c>
      <c r="B8" s="1">
        <v>152</v>
      </c>
      <c r="C8" s="1">
        <v>64</v>
      </c>
      <c r="D8" s="1">
        <v>16</v>
      </c>
      <c r="E8" s="1" t="s">
        <v>11</v>
      </c>
      <c r="F8" s="1">
        <v>3.58</v>
      </c>
      <c r="G8" s="3"/>
      <c r="H8" s="1" t="s">
        <v>101</v>
      </c>
      <c r="I8" s="1">
        <v>152</v>
      </c>
      <c r="J8" s="1">
        <v>65</v>
      </c>
      <c r="K8" s="1">
        <v>61</v>
      </c>
      <c r="L8" s="1">
        <v>16</v>
      </c>
      <c r="M8" s="1">
        <v>1.5</v>
      </c>
      <c r="N8" s="1">
        <v>3.58</v>
      </c>
      <c r="T8" s="1" t="s">
        <v>81</v>
      </c>
      <c r="U8" s="25" t="s">
        <v>126</v>
      </c>
      <c r="V8" s="1">
        <v>60</v>
      </c>
    </row>
    <row r="9" spans="1:25" x14ac:dyDescent="0.35">
      <c r="A9" s="1" t="s">
        <v>82</v>
      </c>
      <c r="B9" s="1">
        <v>152</v>
      </c>
      <c r="C9" s="1">
        <v>64</v>
      </c>
      <c r="D9" s="1" t="s">
        <v>12</v>
      </c>
      <c r="E9" s="1" t="s">
        <v>10</v>
      </c>
      <c r="F9" s="1">
        <v>4.51</v>
      </c>
      <c r="G9" s="3"/>
      <c r="H9" s="1" t="s">
        <v>102</v>
      </c>
      <c r="I9" s="1">
        <v>152</v>
      </c>
      <c r="J9" s="1">
        <v>65</v>
      </c>
      <c r="K9" s="1">
        <v>61</v>
      </c>
      <c r="L9" s="1">
        <v>17</v>
      </c>
      <c r="M9" s="1" t="s">
        <v>10</v>
      </c>
      <c r="N9" s="1">
        <v>4.51</v>
      </c>
      <c r="T9" s="1" t="s">
        <v>82</v>
      </c>
      <c r="U9" s="25" t="s">
        <v>127</v>
      </c>
      <c r="V9" s="1">
        <v>60</v>
      </c>
    </row>
    <row r="10" spans="1:25" x14ac:dyDescent="0.35">
      <c r="A10" s="1" t="s">
        <v>83</v>
      </c>
      <c r="B10" s="1">
        <v>152</v>
      </c>
      <c r="C10" s="1">
        <v>64</v>
      </c>
      <c r="D10" s="1">
        <v>18.5</v>
      </c>
      <c r="E10" s="1">
        <v>2.4</v>
      </c>
      <c r="F10" s="1">
        <v>5.67</v>
      </c>
      <c r="G10" s="3"/>
      <c r="H10" s="1" t="s">
        <v>103</v>
      </c>
      <c r="I10" s="1">
        <v>152</v>
      </c>
      <c r="J10" s="1">
        <v>65</v>
      </c>
      <c r="K10" s="1">
        <v>61</v>
      </c>
      <c r="L10" s="1">
        <v>18.5</v>
      </c>
      <c r="M10" s="1">
        <v>2.4</v>
      </c>
      <c r="N10" s="1">
        <v>5.67</v>
      </c>
      <c r="T10" s="1" t="s">
        <v>83</v>
      </c>
      <c r="U10" s="25" t="s">
        <v>128</v>
      </c>
      <c r="V10" s="1">
        <v>60</v>
      </c>
    </row>
    <row r="11" spans="1:25" x14ac:dyDescent="0.35">
      <c r="A11" s="1" t="s">
        <v>84</v>
      </c>
      <c r="B11" s="1" t="s">
        <v>13</v>
      </c>
      <c r="C11" s="1">
        <v>76</v>
      </c>
      <c r="D11" s="1">
        <v>16</v>
      </c>
      <c r="E11" s="1">
        <v>1.5</v>
      </c>
      <c r="F11" s="1">
        <v>4.49</v>
      </c>
      <c r="G11" s="3"/>
      <c r="H11" s="1" t="s">
        <v>104</v>
      </c>
      <c r="I11" s="1">
        <v>203</v>
      </c>
      <c r="J11" s="1">
        <v>79</v>
      </c>
      <c r="K11" s="1">
        <v>74</v>
      </c>
      <c r="L11" s="1">
        <v>16</v>
      </c>
      <c r="M11" s="1">
        <v>1.5</v>
      </c>
      <c r="N11" s="1">
        <v>4.49</v>
      </c>
      <c r="T11" s="1" t="s">
        <v>84</v>
      </c>
      <c r="U11" s="25" t="s">
        <v>129</v>
      </c>
      <c r="V11" s="1">
        <v>110</v>
      </c>
    </row>
    <row r="12" spans="1:25" x14ac:dyDescent="0.35">
      <c r="A12" s="1" t="s">
        <v>85</v>
      </c>
      <c r="B12" s="1" t="s">
        <v>13</v>
      </c>
      <c r="C12" s="1">
        <v>76</v>
      </c>
      <c r="D12" s="1">
        <v>19.5</v>
      </c>
      <c r="E12" s="1" t="s">
        <v>10</v>
      </c>
      <c r="F12" s="1">
        <v>5.73</v>
      </c>
      <c r="G12" s="3"/>
      <c r="H12" s="1" t="s">
        <v>105</v>
      </c>
      <c r="I12" s="1">
        <v>203</v>
      </c>
      <c r="J12" s="1">
        <v>79</v>
      </c>
      <c r="K12" s="1">
        <v>74</v>
      </c>
      <c r="L12" s="1">
        <v>19.5</v>
      </c>
      <c r="M12" s="1" t="s">
        <v>10</v>
      </c>
      <c r="N12" s="1">
        <v>5.73</v>
      </c>
      <c r="T12" s="1" t="s">
        <v>85</v>
      </c>
      <c r="U12" s="25" t="s">
        <v>130</v>
      </c>
      <c r="V12" s="1">
        <v>110</v>
      </c>
    </row>
    <row r="13" spans="1:25" x14ac:dyDescent="0.35">
      <c r="A13" s="1" t="s">
        <v>86</v>
      </c>
      <c r="B13" s="1" t="s">
        <v>13</v>
      </c>
      <c r="C13" s="1">
        <v>76</v>
      </c>
      <c r="D13" s="1" t="s">
        <v>14</v>
      </c>
      <c r="E13" s="1">
        <v>2.4</v>
      </c>
      <c r="F13" s="1">
        <v>7.2</v>
      </c>
      <c r="G13" s="3"/>
      <c r="H13" s="1" t="s">
        <v>106</v>
      </c>
      <c r="I13" s="1">
        <v>203</v>
      </c>
      <c r="J13" s="1">
        <v>79</v>
      </c>
      <c r="K13" s="1">
        <v>74</v>
      </c>
      <c r="L13" s="1">
        <v>21</v>
      </c>
      <c r="M13" s="1">
        <v>2.4</v>
      </c>
      <c r="N13" s="1">
        <v>7.2</v>
      </c>
      <c r="T13" s="1" t="s">
        <v>86</v>
      </c>
      <c r="U13" s="25" t="s">
        <v>131</v>
      </c>
      <c r="V13" s="1">
        <v>110</v>
      </c>
    </row>
    <row r="14" spans="1:25" x14ac:dyDescent="0.35">
      <c r="A14" s="1" t="s">
        <v>87</v>
      </c>
      <c r="B14" s="1" t="s">
        <v>15</v>
      </c>
      <c r="C14" s="1">
        <v>76</v>
      </c>
      <c r="D14" s="1" t="s">
        <v>16</v>
      </c>
      <c r="E14" s="1" t="s">
        <v>10</v>
      </c>
      <c r="F14" s="1">
        <v>6.5</v>
      </c>
      <c r="G14" s="3"/>
      <c r="H14" s="1" t="s">
        <v>107</v>
      </c>
      <c r="I14" s="1">
        <v>254</v>
      </c>
      <c r="J14" s="1">
        <v>79</v>
      </c>
      <c r="K14" s="1">
        <v>74</v>
      </c>
      <c r="L14" s="1">
        <v>19</v>
      </c>
      <c r="M14" s="1">
        <v>1.9</v>
      </c>
      <c r="N14" s="1">
        <v>6.5</v>
      </c>
      <c r="T14" s="1" t="s">
        <v>87</v>
      </c>
      <c r="U14" s="25" t="s">
        <v>132</v>
      </c>
      <c r="V14" s="1">
        <v>160</v>
      </c>
    </row>
    <row r="15" spans="1:25" x14ac:dyDescent="0.35">
      <c r="A15" s="1" t="s">
        <v>88</v>
      </c>
      <c r="B15" s="1" t="s">
        <v>15</v>
      </c>
      <c r="C15" s="1">
        <v>76</v>
      </c>
      <c r="D15" s="1">
        <v>20.5</v>
      </c>
      <c r="E15" s="1">
        <v>2.4</v>
      </c>
      <c r="F15" s="1">
        <v>8.16</v>
      </c>
      <c r="G15" s="3"/>
      <c r="H15" s="1" t="s">
        <v>108</v>
      </c>
      <c r="I15" s="1">
        <v>254</v>
      </c>
      <c r="J15" s="1">
        <v>79</v>
      </c>
      <c r="K15" s="1">
        <v>74</v>
      </c>
      <c r="L15" s="1">
        <v>20.5</v>
      </c>
      <c r="M15" s="1">
        <v>2.4</v>
      </c>
      <c r="N15" s="1">
        <v>8.16</v>
      </c>
      <c r="T15" s="1" t="s">
        <v>88</v>
      </c>
      <c r="U15" s="25" t="s">
        <v>133</v>
      </c>
      <c r="V15" s="1">
        <v>160</v>
      </c>
    </row>
    <row r="16" spans="1:25" x14ac:dyDescent="0.35">
      <c r="A16" s="1" t="s">
        <v>89</v>
      </c>
      <c r="B16" s="1">
        <v>300</v>
      </c>
      <c r="C16" s="1">
        <v>96</v>
      </c>
      <c r="D16" s="1">
        <v>28</v>
      </c>
      <c r="E16" s="1">
        <v>2.4</v>
      </c>
      <c r="F16" s="1">
        <v>10.18</v>
      </c>
      <c r="G16" s="3"/>
      <c r="H16" s="1" t="s">
        <v>109</v>
      </c>
      <c r="I16" s="1">
        <v>300</v>
      </c>
      <c r="J16" s="1">
        <v>100</v>
      </c>
      <c r="K16" s="1">
        <v>93</v>
      </c>
      <c r="L16" s="1">
        <v>28</v>
      </c>
      <c r="M16" s="1">
        <v>2.4</v>
      </c>
      <c r="N16" s="1" t="s">
        <v>17</v>
      </c>
      <c r="T16" s="1" t="s">
        <v>89</v>
      </c>
      <c r="U16" s="25" t="s">
        <v>134</v>
      </c>
      <c r="V16" s="1">
        <v>210</v>
      </c>
    </row>
    <row r="17" spans="1:22" x14ac:dyDescent="0.35">
      <c r="A17" s="1" t="s">
        <v>90</v>
      </c>
      <c r="B17" s="1">
        <v>300</v>
      </c>
      <c r="C17" s="1">
        <v>96</v>
      </c>
      <c r="D17" s="1">
        <v>31.5</v>
      </c>
      <c r="E17" s="1">
        <v>3</v>
      </c>
      <c r="F17" s="1">
        <v>12.68</v>
      </c>
      <c r="G17" s="3"/>
      <c r="H17" s="1" t="s">
        <v>110</v>
      </c>
      <c r="I17" s="1">
        <v>300</v>
      </c>
      <c r="J17" s="1">
        <v>100</v>
      </c>
      <c r="K17" s="1">
        <v>93</v>
      </c>
      <c r="L17" s="1">
        <v>31.5</v>
      </c>
      <c r="M17" s="1">
        <v>3</v>
      </c>
      <c r="N17" s="1" t="s">
        <v>18</v>
      </c>
      <c r="T17" s="1" t="s">
        <v>90</v>
      </c>
      <c r="U17" s="25" t="s">
        <v>135</v>
      </c>
      <c r="V17" s="1">
        <v>210</v>
      </c>
    </row>
    <row r="18" spans="1:22" x14ac:dyDescent="0.35">
      <c r="A18" s="1" t="s">
        <v>91</v>
      </c>
      <c r="B18" s="1">
        <v>350</v>
      </c>
      <c r="C18" s="1">
        <v>125</v>
      </c>
      <c r="D18" s="1">
        <v>29.5</v>
      </c>
      <c r="E18" s="1">
        <v>2.4</v>
      </c>
      <c r="F18" s="1">
        <v>12.26</v>
      </c>
      <c r="G18" s="3"/>
      <c r="H18" s="1" t="s">
        <v>111</v>
      </c>
      <c r="I18" s="1">
        <v>350</v>
      </c>
      <c r="J18" s="1">
        <v>129</v>
      </c>
      <c r="K18" s="1">
        <v>122</v>
      </c>
      <c r="L18" s="1">
        <v>29.5</v>
      </c>
      <c r="M18" s="1">
        <v>2.4</v>
      </c>
      <c r="N18" s="1" t="s">
        <v>19</v>
      </c>
      <c r="T18" s="1" t="s">
        <v>91</v>
      </c>
      <c r="U18" s="25" t="s">
        <v>136</v>
      </c>
      <c r="V18" s="1">
        <v>260</v>
      </c>
    </row>
    <row r="19" spans="1:22" x14ac:dyDescent="0.35">
      <c r="A19" s="1" t="s">
        <v>92</v>
      </c>
      <c r="B19" s="1">
        <v>350</v>
      </c>
      <c r="C19" s="1">
        <v>125</v>
      </c>
      <c r="D19" s="1">
        <v>30</v>
      </c>
      <c r="E19" s="1">
        <v>3</v>
      </c>
      <c r="F19" s="1">
        <v>15.19</v>
      </c>
      <c r="G19" s="3"/>
      <c r="H19" s="1" t="s">
        <v>112</v>
      </c>
      <c r="I19" s="1">
        <v>350</v>
      </c>
      <c r="J19" s="1">
        <v>129</v>
      </c>
      <c r="K19" s="1">
        <v>121</v>
      </c>
      <c r="L19" s="1">
        <v>30</v>
      </c>
      <c r="M19" s="1">
        <v>3</v>
      </c>
      <c r="N19" s="1">
        <v>15.19</v>
      </c>
      <c r="T19" s="1" t="s">
        <v>92</v>
      </c>
      <c r="U19" s="25" t="s">
        <v>137</v>
      </c>
      <c r="V19" s="1">
        <v>260</v>
      </c>
    </row>
    <row r="20" spans="1:22" x14ac:dyDescent="0.35">
      <c r="A20" s="1" t="s">
        <v>93</v>
      </c>
      <c r="B20" s="1" t="s">
        <v>20</v>
      </c>
      <c r="C20" s="1">
        <v>96</v>
      </c>
      <c r="D20" s="1">
        <v>35</v>
      </c>
      <c r="E20" s="1">
        <v>2.4</v>
      </c>
      <c r="F20" s="1">
        <v>12.26</v>
      </c>
      <c r="G20" s="3"/>
      <c r="H20" s="1" t="s">
        <v>113</v>
      </c>
      <c r="I20" s="1">
        <v>400</v>
      </c>
      <c r="J20" s="1">
        <v>100</v>
      </c>
      <c r="K20" s="1">
        <v>93</v>
      </c>
      <c r="L20" s="1">
        <v>35</v>
      </c>
      <c r="M20" s="1">
        <v>2.4</v>
      </c>
      <c r="N20" s="1">
        <v>12.26</v>
      </c>
      <c r="T20" s="1" t="s">
        <v>93</v>
      </c>
      <c r="U20" s="25" t="s">
        <v>138</v>
      </c>
      <c r="V20" s="1">
        <v>310</v>
      </c>
    </row>
    <row r="21" spans="1:22" x14ac:dyDescent="0.35">
      <c r="A21" s="1" t="s">
        <v>94</v>
      </c>
      <c r="B21" s="1" t="s">
        <v>20</v>
      </c>
      <c r="C21" s="1">
        <v>96</v>
      </c>
      <c r="D21" s="1">
        <v>33.5</v>
      </c>
      <c r="E21" s="1">
        <v>3</v>
      </c>
      <c r="F21" s="1">
        <v>15.19</v>
      </c>
      <c r="G21" s="3"/>
      <c r="H21" s="1" t="s">
        <v>114</v>
      </c>
      <c r="I21" s="1">
        <v>400</v>
      </c>
      <c r="J21" s="1">
        <v>100</v>
      </c>
      <c r="K21" s="1">
        <v>93</v>
      </c>
      <c r="L21" s="1">
        <v>33.5</v>
      </c>
      <c r="M21" s="1">
        <v>3</v>
      </c>
      <c r="N21" s="1">
        <v>15.19</v>
      </c>
      <c r="T21" s="1" t="s">
        <v>94</v>
      </c>
      <c r="U21" s="25" t="s">
        <v>139</v>
      </c>
      <c r="V21" s="1">
        <v>310</v>
      </c>
    </row>
    <row r="22" spans="1:22" x14ac:dyDescent="0.35">
      <c r="T22" s="1" t="s">
        <v>96</v>
      </c>
      <c r="U22" s="25" t="s">
        <v>140</v>
      </c>
      <c r="V22" s="1">
        <v>40</v>
      </c>
    </row>
    <row r="23" spans="1:22" x14ac:dyDescent="0.35">
      <c r="T23" s="1" t="s">
        <v>97</v>
      </c>
      <c r="U23" s="25" t="s">
        <v>141</v>
      </c>
      <c r="V23" s="1">
        <v>40</v>
      </c>
    </row>
    <row r="24" spans="1:22" x14ac:dyDescent="0.35">
      <c r="T24" s="1" t="s">
        <v>98</v>
      </c>
      <c r="U24" s="25" t="s">
        <v>142</v>
      </c>
      <c r="V24" s="1">
        <v>40</v>
      </c>
    </row>
    <row r="25" spans="1:22" x14ac:dyDescent="0.35">
      <c r="R25" t="s">
        <v>69</v>
      </c>
      <c r="T25" s="1" t="s">
        <v>99</v>
      </c>
      <c r="U25" s="25" t="s">
        <v>143</v>
      </c>
      <c r="V25" s="1">
        <v>40</v>
      </c>
    </row>
    <row r="26" spans="1:22" x14ac:dyDescent="0.35">
      <c r="T26" s="1" t="s">
        <v>95</v>
      </c>
      <c r="U26" s="25" t="s">
        <v>144</v>
      </c>
      <c r="V26" s="1">
        <v>60</v>
      </c>
    </row>
    <row r="27" spans="1:22" x14ac:dyDescent="0.35">
      <c r="T27" s="1" t="s">
        <v>100</v>
      </c>
      <c r="U27" s="25" t="s">
        <v>145</v>
      </c>
      <c r="V27" s="1">
        <v>60</v>
      </c>
    </row>
    <row r="28" spans="1:22" x14ac:dyDescent="0.35">
      <c r="T28" s="1" t="s">
        <v>101</v>
      </c>
      <c r="U28" s="25" t="s">
        <v>146</v>
      </c>
      <c r="V28" s="1">
        <v>60</v>
      </c>
    </row>
    <row r="29" spans="1:22" x14ac:dyDescent="0.35">
      <c r="T29" s="1" t="s">
        <v>102</v>
      </c>
      <c r="U29" s="25" t="s">
        <v>147</v>
      </c>
      <c r="V29" s="1">
        <v>60</v>
      </c>
    </row>
    <row r="30" spans="1:22" x14ac:dyDescent="0.35">
      <c r="T30" s="1" t="s">
        <v>103</v>
      </c>
      <c r="U30" s="25" t="s">
        <v>148</v>
      </c>
      <c r="V30" s="1">
        <v>60</v>
      </c>
    </row>
    <row r="31" spans="1:22" x14ac:dyDescent="0.35">
      <c r="T31" s="1" t="s">
        <v>104</v>
      </c>
      <c r="U31" s="25" t="s">
        <v>149</v>
      </c>
      <c r="V31" s="1">
        <v>110</v>
      </c>
    </row>
    <row r="32" spans="1:22" x14ac:dyDescent="0.35">
      <c r="T32" s="1" t="s">
        <v>105</v>
      </c>
      <c r="U32" s="25" t="s">
        <v>150</v>
      </c>
      <c r="V32" s="1">
        <v>110</v>
      </c>
    </row>
    <row r="33" spans="20:22" x14ac:dyDescent="0.35">
      <c r="T33" s="1" t="s">
        <v>106</v>
      </c>
      <c r="U33" s="25" t="s">
        <v>151</v>
      </c>
      <c r="V33" s="1">
        <v>110</v>
      </c>
    </row>
    <row r="34" spans="20:22" x14ac:dyDescent="0.35">
      <c r="T34" s="1" t="s">
        <v>107</v>
      </c>
      <c r="U34" s="25" t="s">
        <v>152</v>
      </c>
      <c r="V34" s="1">
        <v>160</v>
      </c>
    </row>
    <row r="35" spans="20:22" x14ac:dyDescent="0.35">
      <c r="T35" s="1" t="s">
        <v>108</v>
      </c>
      <c r="U35" s="25" t="s">
        <v>153</v>
      </c>
      <c r="V35" s="1">
        <v>160</v>
      </c>
    </row>
    <row r="36" spans="20:22" x14ac:dyDescent="0.35">
      <c r="T36" s="1" t="s">
        <v>109</v>
      </c>
      <c r="U36" s="25" t="s">
        <v>154</v>
      </c>
      <c r="V36" s="1">
        <v>210</v>
      </c>
    </row>
    <row r="37" spans="20:22" x14ac:dyDescent="0.35">
      <c r="T37" s="1" t="s">
        <v>110</v>
      </c>
      <c r="U37" s="25" t="s">
        <v>155</v>
      </c>
      <c r="V37" s="1">
        <v>210</v>
      </c>
    </row>
    <row r="38" spans="20:22" x14ac:dyDescent="0.35">
      <c r="T38" s="1" t="s">
        <v>111</v>
      </c>
      <c r="U38" s="25" t="s">
        <v>156</v>
      </c>
      <c r="V38" s="1">
        <v>260</v>
      </c>
    </row>
    <row r="39" spans="20:22" x14ac:dyDescent="0.35">
      <c r="T39" s="1" t="s">
        <v>112</v>
      </c>
      <c r="U39" s="25" t="s">
        <v>157</v>
      </c>
      <c r="V39" s="1">
        <v>260</v>
      </c>
    </row>
    <row r="40" spans="20:22" x14ac:dyDescent="0.35">
      <c r="T40" s="1" t="s">
        <v>113</v>
      </c>
      <c r="U40" s="25" t="s">
        <v>158</v>
      </c>
      <c r="V40" s="1">
        <v>310</v>
      </c>
    </row>
    <row r="41" spans="20:22" x14ac:dyDescent="0.35">
      <c r="T41" s="1" t="s">
        <v>114</v>
      </c>
      <c r="U41" s="25" t="s">
        <v>159</v>
      </c>
      <c r="V41" s="1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Order Form</vt:lpstr>
      <vt:lpstr>Hidden Order Form</vt:lpstr>
      <vt:lpstr>Sheet2</vt:lpstr>
      <vt:lpstr>'Hidden Order Form'!Print_Area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</cp:lastModifiedBy>
  <cp:lastPrinted>2023-01-08T00:25:41Z</cp:lastPrinted>
  <dcterms:created xsi:type="dcterms:W3CDTF">2022-12-27T11:50:43Z</dcterms:created>
  <dcterms:modified xsi:type="dcterms:W3CDTF">2023-01-08T00:55:13Z</dcterms:modified>
</cp:coreProperties>
</file>